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1991\機械作業用(nas)\★過年度データ(H22以前～H31、R02～)★\電力入札（伺\02_学校\HP\"/>
    </mc:Choice>
  </mc:AlternateContent>
  <bookViews>
    <workbookView xWindow="-20" yWindow="5390" windowWidth="20730" windowHeight="5450" tabRatio="816"/>
  </bookViews>
  <sheets>
    <sheet name="別紙2-1" sheetId="16" r:id="rId1"/>
  </sheets>
  <externalReferences>
    <externalReference r:id="rId2"/>
    <externalReference r:id="rId3"/>
  </externalReferences>
  <definedNames>
    <definedName name="_xlnm.Print_Area" localSheetId="0">'別紙2-1'!$A$1:$L$155</definedName>
    <definedName name="_xlnm.Print_Titles" localSheetId="0">'別紙2-1'!$1:$9</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workbook>
</file>

<file path=xl/calcChain.xml><?xml version="1.0" encoding="utf-8"?>
<calcChain xmlns="http://schemas.openxmlformats.org/spreadsheetml/2006/main">
  <c r="C148" i="16" l="1"/>
  <c r="F10" i="16" l="1"/>
  <c r="F12" i="16"/>
  <c r="F14" i="16"/>
  <c r="F16" i="16"/>
  <c r="F18" i="16"/>
  <c r="F20" i="16"/>
  <c r="F22" i="16"/>
  <c r="F24" i="16"/>
  <c r="F26" i="16"/>
  <c r="F28" i="16"/>
  <c r="F30" i="16"/>
  <c r="F32" i="16"/>
  <c r="F34" i="16"/>
  <c r="F36" i="16"/>
  <c r="F38" i="16"/>
  <c r="F40" i="16"/>
  <c r="F42" i="16"/>
  <c r="F44" i="16"/>
  <c r="F46" i="16"/>
  <c r="F48" i="16"/>
  <c r="F50" i="16"/>
  <c r="F52" i="16"/>
  <c r="F54" i="16"/>
  <c r="F56" i="16"/>
  <c r="F58" i="16"/>
  <c r="F60" i="16"/>
  <c r="F62" i="16"/>
  <c r="F64" i="16"/>
  <c r="F66" i="16"/>
  <c r="F68" i="16"/>
  <c r="F70" i="16"/>
  <c r="F72" i="16"/>
  <c r="F74" i="16"/>
  <c r="F76" i="16"/>
  <c r="F78" i="16"/>
  <c r="F80" i="16"/>
  <c r="F82" i="16"/>
  <c r="F84" i="16"/>
  <c r="F86" i="16"/>
  <c r="F88" i="16"/>
  <c r="F90" i="16"/>
  <c r="F92" i="16"/>
  <c r="F94" i="16"/>
  <c r="F96" i="16"/>
  <c r="F98" i="16"/>
  <c r="F100" i="16"/>
  <c r="F102" i="16"/>
  <c r="F104" i="16"/>
  <c r="F106" i="16"/>
  <c r="F108" i="16"/>
  <c r="F110" i="16"/>
  <c r="F112" i="16"/>
  <c r="F114" i="16"/>
  <c r="F116" i="16"/>
  <c r="F118" i="16"/>
  <c r="F120" i="16"/>
  <c r="F122" i="16"/>
  <c r="F124" i="16"/>
  <c r="F126" i="16"/>
  <c r="F128" i="16"/>
  <c r="F130" i="16"/>
  <c r="F132" i="16"/>
  <c r="F134" i="16"/>
  <c r="F136" i="16"/>
  <c r="F138" i="16"/>
  <c r="F140" i="16"/>
  <c r="F142" i="16"/>
  <c r="F144" i="16"/>
  <c r="F146" i="16"/>
  <c r="O147" i="16"/>
  <c r="P147" i="16" s="1"/>
  <c r="O146" i="16"/>
  <c r="P146" i="16" s="1"/>
  <c r="A12" i="16"/>
  <c r="A14" i="16" s="1"/>
  <c r="A16" i="16" s="1"/>
  <c r="A18" i="16" s="1"/>
  <c r="A20" i="16" s="1"/>
  <c r="A22" i="16" s="1"/>
  <c r="A24" i="16" s="1"/>
  <c r="A26" i="16" s="1"/>
  <c r="A28" i="16" s="1"/>
  <c r="A30" i="16" s="1"/>
  <c r="A32" i="16" s="1"/>
  <c r="A34" i="16" s="1"/>
  <c r="A36" i="16" s="1"/>
  <c r="A38" i="16" s="1"/>
  <c r="A40" i="16" s="1"/>
  <c r="A42" i="16" s="1"/>
  <c r="A44" i="16" s="1"/>
  <c r="A46" i="16" s="1"/>
  <c r="A48" i="16" s="1"/>
  <c r="A50" i="16" s="1"/>
  <c r="A52" i="16" s="1"/>
  <c r="A54" i="16" s="1"/>
  <c r="A56" i="16" s="1"/>
  <c r="A58" i="16" s="1"/>
  <c r="A60" i="16" s="1"/>
  <c r="A62" i="16" s="1"/>
  <c r="A64" i="16" s="1"/>
  <c r="A66" i="16" s="1"/>
  <c r="A68" i="16" s="1"/>
  <c r="A70" i="16" s="1"/>
  <c r="A72" i="16" s="1"/>
  <c r="A74" i="16" s="1"/>
  <c r="A76" i="16" s="1"/>
  <c r="A78" i="16" s="1"/>
  <c r="A80" i="16" s="1"/>
  <c r="A82" i="16" s="1"/>
  <c r="A84" i="16" s="1"/>
  <c r="A86" i="16" s="1"/>
  <c r="A88" i="16" s="1"/>
  <c r="A90" i="16" s="1"/>
  <c r="A92" i="16" s="1"/>
  <c r="A94" i="16" s="1"/>
  <c r="A96" i="16" s="1"/>
  <c r="A98" i="16" s="1"/>
  <c r="A100" i="16" s="1"/>
  <c r="A102" i="16" s="1"/>
  <c r="A104" i="16" s="1"/>
  <c r="A106" i="16" s="1"/>
  <c r="A108" i="16" s="1"/>
  <c r="A110" i="16" s="1"/>
  <c r="A112" i="16" s="1"/>
  <c r="A114" i="16" s="1"/>
  <c r="A116" i="16" s="1"/>
  <c r="A118" i="16" s="1"/>
  <c r="A120" i="16" s="1"/>
  <c r="A122" i="16" s="1"/>
  <c r="A124" i="16" s="1"/>
  <c r="A126" i="16" s="1"/>
  <c r="A128" i="16" s="1"/>
  <c r="A130" i="16" s="1"/>
  <c r="A132" i="16" s="1"/>
  <c r="A134" i="16" s="1"/>
  <c r="A136" i="16" s="1"/>
  <c r="A138" i="16" s="1"/>
  <c r="A140" i="16" s="1"/>
  <c r="A142" i="16" s="1"/>
  <c r="A144" i="16" s="1"/>
  <c r="A146" i="16" s="1"/>
  <c r="O145" i="16"/>
  <c r="P145" i="16" s="1"/>
  <c r="O144" i="16"/>
  <c r="P144" i="16" s="1"/>
  <c r="O143" i="16"/>
  <c r="P143" i="16" s="1"/>
  <c r="O142" i="16"/>
  <c r="P142" i="16" s="1"/>
  <c r="O141" i="16"/>
  <c r="P141" i="16" s="1"/>
  <c r="O140" i="16"/>
  <c r="P140" i="16" s="1"/>
  <c r="O139" i="16"/>
  <c r="P139" i="16" s="1"/>
  <c r="O138" i="16"/>
  <c r="P138" i="16" s="1"/>
  <c r="O137" i="16"/>
  <c r="P137" i="16" s="1"/>
  <c r="O136" i="16"/>
  <c r="P136" i="16" s="1"/>
  <c r="O135" i="16"/>
  <c r="P135" i="16" s="1"/>
  <c r="O134" i="16"/>
  <c r="P134" i="16" s="1"/>
  <c r="O133" i="16"/>
  <c r="P133" i="16" s="1"/>
  <c r="O132" i="16"/>
  <c r="P132" i="16" s="1"/>
  <c r="O129" i="16"/>
  <c r="P129" i="16" s="1"/>
  <c r="O128" i="16"/>
  <c r="P128" i="16" s="1"/>
  <c r="O127" i="16"/>
  <c r="P127" i="16" s="1"/>
  <c r="O126" i="16"/>
  <c r="P126" i="16" s="1"/>
  <c r="O125" i="16"/>
  <c r="P125" i="16" s="1"/>
  <c r="O124" i="16"/>
  <c r="P124" i="16" s="1"/>
  <c r="O123" i="16"/>
  <c r="P123" i="16" s="1"/>
  <c r="O122" i="16"/>
  <c r="P122" i="16" s="1"/>
  <c r="O121" i="16"/>
  <c r="P121" i="16" s="1"/>
  <c r="O120" i="16"/>
  <c r="P120" i="16" s="1"/>
  <c r="O119" i="16"/>
  <c r="P119" i="16" s="1"/>
  <c r="O118" i="16"/>
  <c r="P118" i="16" s="1"/>
  <c r="O117" i="16"/>
  <c r="P117" i="16" s="1"/>
  <c r="O116" i="16"/>
  <c r="P116" i="16" s="1"/>
  <c r="O115" i="16"/>
  <c r="P115" i="16" s="1"/>
  <c r="O114" i="16"/>
  <c r="P114" i="16" s="1"/>
  <c r="O113" i="16"/>
  <c r="P113" i="16" s="1"/>
  <c r="O112" i="16"/>
  <c r="P112" i="16" s="1"/>
  <c r="O111" i="16"/>
  <c r="P111" i="16" s="1"/>
  <c r="O110" i="16"/>
  <c r="P110" i="16" s="1"/>
  <c r="O109" i="16"/>
  <c r="P109" i="16" s="1"/>
  <c r="O108" i="16"/>
  <c r="P108" i="16" s="1"/>
  <c r="O107" i="16"/>
  <c r="P107" i="16" s="1"/>
  <c r="O106" i="16"/>
  <c r="P106" i="16" s="1"/>
  <c r="O105" i="16"/>
  <c r="P105" i="16" s="1"/>
  <c r="O104" i="16"/>
  <c r="P104" i="16"/>
  <c r="O101" i="16"/>
  <c r="P101" i="16" s="1"/>
  <c r="O100" i="16"/>
  <c r="P100" i="16" s="1"/>
  <c r="O99" i="16"/>
  <c r="P99" i="16" s="1"/>
  <c r="O98" i="16"/>
  <c r="P98" i="16" s="1"/>
  <c r="O97" i="16"/>
  <c r="P97" i="16" s="1"/>
  <c r="O96" i="16"/>
  <c r="P96" i="16" s="1"/>
  <c r="O95" i="16"/>
  <c r="P95" i="16" s="1"/>
  <c r="O94" i="16"/>
  <c r="P94" i="16" s="1"/>
  <c r="O93" i="16"/>
  <c r="P93" i="16" s="1"/>
  <c r="O92" i="16"/>
  <c r="P92" i="16" s="1"/>
  <c r="O91" i="16"/>
  <c r="P91" i="16" s="1"/>
  <c r="O90" i="16"/>
  <c r="P90" i="16" s="1"/>
  <c r="O89" i="16"/>
  <c r="P89" i="16" s="1"/>
  <c r="O88" i="16"/>
  <c r="P88" i="16" s="1"/>
  <c r="O87" i="16"/>
  <c r="P87" i="16" s="1"/>
  <c r="O86" i="16"/>
  <c r="P86" i="16" s="1"/>
  <c r="O85" i="16"/>
  <c r="P85" i="16" s="1"/>
  <c r="O84" i="16"/>
  <c r="P84" i="16" s="1"/>
  <c r="O83" i="16"/>
  <c r="P83" i="16" s="1"/>
  <c r="O82" i="16"/>
  <c r="P82" i="16" s="1"/>
  <c r="O81" i="16"/>
  <c r="P81" i="16" s="1"/>
  <c r="O80" i="16"/>
  <c r="P80" i="16" s="1"/>
  <c r="O79" i="16"/>
  <c r="P79" i="16" s="1"/>
  <c r="O78" i="16"/>
  <c r="P78" i="16" s="1"/>
  <c r="O77" i="16"/>
  <c r="P77" i="16" s="1"/>
  <c r="O76" i="16"/>
  <c r="P76" i="16" s="1"/>
  <c r="O75" i="16"/>
  <c r="P75" i="16" s="1"/>
  <c r="O74" i="16"/>
  <c r="P74" i="16" s="1"/>
  <c r="O73" i="16"/>
  <c r="P73" i="16" s="1"/>
  <c r="O72" i="16"/>
  <c r="P72" i="16" s="1"/>
  <c r="O71" i="16"/>
  <c r="P71" i="16" s="1"/>
  <c r="O70" i="16"/>
  <c r="P70" i="16" s="1"/>
  <c r="O69" i="16"/>
  <c r="P69" i="16" s="1"/>
  <c r="O68" i="16"/>
  <c r="P68" i="16" s="1"/>
  <c r="O67" i="16"/>
  <c r="P67" i="16" s="1"/>
  <c r="O66" i="16"/>
  <c r="P66" i="16" s="1"/>
  <c r="O65" i="16"/>
  <c r="P65" i="16" s="1"/>
  <c r="O64" i="16"/>
  <c r="P64" i="16" s="1"/>
  <c r="O63" i="16"/>
  <c r="P63" i="16" s="1"/>
  <c r="O62" i="16"/>
  <c r="P62" i="16" s="1"/>
  <c r="O61" i="16"/>
  <c r="P61" i="16" s="1"/>
  <c r="O60" i="16"/>
  <c r="P60" i="16" s="1"/>
  <c r="O53" i="16"/>
  <c r="P53" i="16" s="1"/>
  <c r="O52" i="16"/>
  <c r="P52" i="16" s="1"/>
  <c r="O47" i="16"/>
  <c r="P47" i="16" s="1"/>
  <c r="O46" i="16"/>
  <c r="P46" i="16" s="1"/>
  <c r="O45" i="16"/>
  <c r="P45" i="16" s="1"/>
  <c r="O44" i="16"/>
  <c r="P44" i="16" s="1"/>
  <c r="O43" i="16"/>
  <c r="P43" i="16" s="1"/>
  <c r="O42" i="16"/>
  <c r="P42" i="16" s="1"/>
  <c r="O37" i="16"/>
  <c r="P37" i="16" s="1"/>
  <c r="O36" i="16"/>
  <c r="P36" i="16" s="1"/>
  <c r="O35" i="16"/>
  <c r="P35" i="16" s="1"/>
  <c r="O34" i="16"/>
  <c r="P34" i="16" s="1"/>
  <c r="O33" i="16"/>
  <c r="P33" i="16" s="1"/>
  <c r="O32" i="16"/>
  <c r="P32" i="16" s="1"/>
  <c r="O31" i="16"/>
  <c r="P31" i="16" s="1"/>
  <c r="O30" i="16"/>
  <c r="P30" i="16" s="1"/>
  <c r="O27" i="16"/>
  <c r="P27" i="16" s="1"/>
  <c r="O26" i="16"/>
  <c r="P26" i="16" s="1"/>
  <c r="O25" i="16"/>
  <c r="P25" i="16" s="1"/>
  <c r="O24" i="16"/>
  <c r="P24" i="16" s="1"/>
  <c r="J11" i="16" l="1"/>
  <c r="F148" i="16"/>
  <c r="J12" i="16" l="1"/>
  <c r="J13" i="16"/>
  <c r="J10" i="16"/>
  <c r="J15" i="16" l="1"/>
  <c r="M10" i="16"/>
  <c r="K10" i="16"/>
  <c r="M12" i="16"/>
  <c r="K12" i="16"/>
  <c r="J14" i="16"/>
  <c r="K14" i="16" l="1"/>
  <c r="M14" i="16"/>
  <c r="J17" i="16"/>
  <c r="J16" i="16" l="1"/>
  <c r="J18" i="16"/>
  <c r="J19" i="16"/>
  <c r="J20" i="16" l="1"/>
  <c r="M16" i="16"/>
  <c r="K16" i="16"/>
  <c r="J21" i="16"/>
  <c r="K18" i="16"/>
  <c r="M18" i="16"/>
  <c r="J23" i="16" l="1"/>
  <c r="M20" i="16"/>
  <c r="K20" i="16"/>
  <c r="J25" i="16" l="1"/>
  <c r="J22" i="16"/>
  <c r="J24" i="16"/>
  <c r="J26" i="16" l="1"/>
  <c r="M22" i="16"/>
  <c r="K22" i="16"/>
  <c r="M24" i="16"/>
  <c r="K24" i="16"/>
  <c r="J27" i="16"/>
  <c r="J29" i="16" l="1"/>
  <c r="M26" i="16"/>
  <c r="K26" i="16"/>
  <c r="J28" i="16"/>
  <c r="M28" i="16" l="1"/>
  <c r="K28" i="16"/>
  <c r="J31" i="16"/>
  <c r="J30" i="16"/>
  <c r="J32" i="16" l="1"/>
  <c r="J33" i="16"/>
  <c r="M30" i="16"/>
  <c r="K30" i="16"/>
  <c r="M32" i="16" l="1"/>
  <c r="K32" i="16"/>
  <c r="J34" i="16"/>
  <c r="J35" i="16"/>
  <c r="J36" i="16" l="1"/>
  <c r="J37" i="16"/>
  <c r="M34" i="16"/>
  <c r="K34" i="16"/>
  <c r="J38" i="16" l="1"/>
  <c r="J39" i="16"/>
  <c r="M36" i="16"/>
  <c r="K36" i="16"/>
  <c r="J40" i="16" l="1"/>
  <c r="J41" i="16"/>
  <c r="K38" i="16"/>
  <c r="M38" i="16"/>
  <c r="K40" i="16" l="1"/>
  <c r="M40" i="16"/>
  <c r="J42" i="16"/>
  <c r="J43" i="16"/>
  <c r="J44" i="16" l="1"/>
  <c r="J45" i="16"/>
  <c r="M42" i="16"/>
  <c r="K42" i="16"/>
  <c r="J46" i="16" l="1"/>
  <c r="J47" i="16"/>
  <c r="M44" i="16"/>
  <c r="K44" i="16"/>
  <c r="J48" i="16" l="1"/>
  <c r="J49" i="16"/>
  <c r="K46" i="16"/>
  <c r="M46" i="16"/>
  <c r="J50" i="16" l="1"/>
  <c r="J51" i="16"/>
  <c r="M48" i="16"/>
  <c r="K48" i="16"/>
  <c r="J52" i="16" l="1"/>
  <c r="J53" i="16"/>
  <c r="M50" i="16"/>
  <c r="K50" i="16"/>
  <c r="J54" i="16" l="1"/>
  <c r="J55" i="16"/>
  <c r="M52" i="16"/>
  <c r="K52" i="16"/>
  <c r="K54" i="16" l="1"/>
  <c r="M54" i="16"/>
  <c r="J56" i="16"/>
  <c r="J57" i="16"/>
  <c r="J58" i="16" l="1"/>
  <c r="J59" i="16"/>
  <c r="M56" i="16"/>
  <c r="K56" i="16"/>
  <c r="J60" i="16" l="1"/>
  <c r="J61" i="16"/>
  <c r="M58" i="16"/>
  <c r="K58" i="16"/>
  <c r="J62" i="16" l="1"/>
  <c r="J63" i="16"/>
  <c r="M60" i="16"/>
  <c r="K60" i="16"/>
  <c r="J64" i="16" l="1"/>
  <c r="J65" i="16"/>
  <c r="K62" i="16"/>
  <c r="M62" i="16"/>
  <c r="J67" i="16" l="1"/>
  <c r="K64" i="16"/>
  <c r="M64" i="16"/>
  <c r="J66" i="16"/>
  <c r="J69" i="16" l="1"/>
  <c r="J68" i="16"/>
  <c r="K66" i="16"/>
  <c r="M66" i="16"/>
  <c r="J70" i="16" l="1"/>
  <c r="J71" i="16"/>
  <c r="K68" i="16"/>
  <c r="M68" i="16"/>
  <c r="J72" i="16" l="1"/>
  <c r="J73" i="16"/>
  <c r="K70" i="16"/>
  <c r="M70" i="16"/>
  <c r="M72" i="16" l="1"/>
  <c r="K72" i="16"/>
  <c r="J74" i="16"/>
  <c r="J75" i="16"/>
  <c r="J76" i="16" l="1"/>
  <c r="J77" i="16"/>
  <c r="K74" i="16"/>
  <c r="M74" i="16"/>
  <c r="J78" i="16" l="1"/>
  <c r="J79" i="16"/>
  <c r="M76" i="16"/>
  <c r="K76" i="16"/>
  <c r="J80" i="16" l="1"/>
  <c r="J81" i="16"/>
  <c r="K78" i="16"/>
  <c r="M78" i="16"/>
  <c r="J82" i="16" l="1"/>
  <c r="J83" i="16"/>
  <c r="K80" i="16"/>
  <c r="M80" i="16"/>
  <c r="M82" i="16" l="1"/>
  <c r="K82" i="16"/>
  <c r="J84" i="16"/>
  <c r="J85" i="16"/>
  <c r="J86" i="16" l="1"/>
  <c r="J87" i="16"/>
  <c r="M84" i="16"/>
  <c r="K84" i="16"/>
  <c r="J88" i="16" l="1"/>
  <c r="J89" i="16"/>
  <c r="K86" i="16"/>
  <c r="M86" i="16"/>
  <c r="J90" i="16" l="1"/>
  <c r="J91" i="16"/>
  <c r="K88" i="16"/>
  <c r="M88" i="16"/>
  <c r="J92" i="16" l="1"/>
  <c r="J93" i="16"/>
  <c r="M90" i="16"/>
  <c r="K90" i="16"/>
  <c r="J94" i="16" l="1"/>
  <c r="J95" i="16"/>
  <c r="M92" i="16"/>
  <c r="K92" i="16"/>
  <c r="J96" i="16" l="1"/>
  <c r="J97" i="16"/>
  <c r="K94" i="16"/>
  <c r="M94" i="16"/>
  <c r="J98" i="16" l="1"/>
  <c r="J99" i="16"/>
  <c r="M96" i="16"/>
  <c r="K96" i="16"/>
  <c r="J100" i="16" l="1"/>
  <c r="J101" i="16"/>
  <c r="M98" i="16"/>
  <c r="K98" i="16"/>
  <c r="J102" i="16" l="1"/>
  <c r="J103" i="16"/>
  <c r="K100" i="16"/>
  <c r="M100" i="16"/>
  <c r="J104" i="16" l="1"/>
  <c r="J105" i="16"/>
  <c r="K102" i="16"/>
  <c r="M102" i="16"/>
  <c r="K104" i="16" l="1"/>
  <c r="J106" i="16"/>
  <c r="J107" i="16"/>
  <c r="M104" i="16"/>
  <c r="J108" i="16" l="1"/>
  <c r="J109" i="16"/>
  <c r="K106" i="16"/>
  <c r="M106" i="16"/>
  <c r="J110" i="16" l="1"/>
  <c r="J111" i="16"/>
  <c r="M108" i="16"/>
  <c r="K108" i="16"/>
  <c r="J113" i="16" l="1"/>
  <c r="J112" i="16"/>
  <c r="M110" i="16"/>
  <c r="K110" i="16"/>
  <c r="M112" i="16" l="1"/>
  <c r="K112" i="16"/>
  <c r="J115" i="16"/>
  <c r="J114" i="16"/>
  <c r="J116" i="16" l="1"/>
  <c r="M114" i="16"/>
  <c r="K114" i="16"/>
  <c r="J117" i="16"/>
  <c r="J118" i="16" l="1"/>
  <c r="J119" i="16"/>
  <c r="M116" i="16"/>
  <c r="K116" i="16"/>
  <c r="K118" i="16" l="1"/>
  <c r="M118" i="16"/>
  <c r="J121" i="16"/>
  <c r="J120" i="16"/>
  <c r="J122" i="16" l="1"/>
  <c r="J123" i="16"/>
  <c r="K120" i="16"/>
  <c r="M120" i="16"/>
  <c r="J124" i="16" l="1"/>
  <c r="J125" i="16"/>
  <c r="K122" i="16"/>
  <c r="M122" i="16"/>
  <c r="J126" i="16" l="1"/>
  <c r="J127" i="16"/>
  <c r="M124" i="16"/>
  <c r="K124" i="16"/>
  <c r="J129" i="16" l="1"/>
  <c r="K126" i="16"/>
  <c r="M126" i="16"/>
  <c r="J128" i="16"/>
  <c r="J131" i="16" l="1"/>
  <c r="J130" i="16"/>
  <c r="K128" i="16"/>
  <c r="M128" i="16"/>
  <c r="K130" i="16" l="1"/>
  <c r="J132" i="16"/>
  <c r="J133" i="16"/>
  <c r="M130" i="16"/>
  <c r="J134" i="16" l="1"/>
  <c r="J135" i="16"/>
  <c r="K132" i="16"/>
  <c r="M132" i="16"/>
  <c r="J136" i="16" l="1"/>
  <c r="J137" i="16"/>
  <c r="K134" i="16"/>
  <c r="M134" i="16"/>
  <c r="J139" i="16" l="1"/>
  <c r="J138" i="16"/>
  <c r="K136" i="16"/>
  <c r="M136" i="16"/>
  <c r="J140" i="16" l="1"/>
  <c r="M138" i="16"/>
  <c r="K138" i="16"/>
  <c r="J141" i="16"/>
  <c r="J142" i="16" l="1"/>
  <c r="J143" i="16"/>
  <c r="M140" i="16"/>
  <c r="K140" i="16"/>
  <c r="J144" i="16" l="1"/>
  <c r="J145" i="16"/>
  <c r="K142" i="16"/>
  <c r="M142" i="16"/>
  <c r="J146" i="16" l="1"/>
  <c r="K144" i="16"/>
  <c r="M144" i="16"/>
  <c r="M148" i="16" s="1"/>
  <c r="J147" i="16" l="1"/>
  <c r="J148" i="16" s="1"/>
  <c r="H148" i="16"/>
  <c r="M146" i="16" l="1"/>
  <c r="K146" i="16"/>
  <c r="K148" i="16" s="1"/>
  <c r="K150" i="16" s="1"/>
  <c r="K152" i="16" s="1"/>
</calcChain>
</file>

<file path=xl/sharedStrings.xml><?xml version="1.0" encoding="utf-8"?>
<sst xmlns="http://schemas.openxmlformats.org/spreadsheetml/2006/main" count="253" uniqueCount="115">
  <si>
    <t>荘島小学校</t>
  </si>
  <si>
    <t>日吉小学校</t>
  </si>
  <si>
    <t>篠山小学校</t>
  </si>
  <si>
    <t>京町小学校</t>
  </si>
  <si>
    <t>南薫小学校</t>
  </si>
  <si>
    <t>鳥飼小学校</t>
  </si>
  <si>
    <t>長門石小学校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</si>
  <si>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</si>
  <si>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</si>
  <si>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</si>
  <si>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</si>
  <si>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</si>
  <si>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</si>
  <si>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</si>
  <si>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</si>
  <si>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</si>
  <si>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</si>
  <si>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</si>
  <si>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</si>
  <si>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</si>
  <si>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</si>
  <si>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</si>
  <si>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</si>
  <si>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</si>
  <si>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</si>
  <si>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</si>
  <si>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</si>
  <si>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</si>
  <si>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</si>
  <si>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</si>
  <si>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</si>
  <si>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</si>
  <si>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</si>
  <si>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</si>
  <si>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</si>
  <si>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</si>
  <si>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</si>
  <si>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</si>
  <si>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</si>
  <si>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</si>
  <si>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</si>
  <si>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</si>
  <si>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</si>
  <si>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</si>
  <si>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</si>
  <si>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</si>
  <si>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</si>
  <si>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</si>
  <si>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</si>
  <si>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</si>
  <si>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</si>
  <si>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</si>
  <si>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</si>
  <si>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</si>
  <si>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</si>
  <si>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</si>
  <si>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</si>
  <si>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</si>
  <si>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</si>
  <si>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</si>
  <si>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南筑高等学校</t>
  </si>
  <si>
    <t>基本料金</t>
    <rPh sb="0" eb="2">
      <t>キホン</t>
    </rPh>
    <rPh sb="2" eb="4">
      <t>リョウキン</t>
    </rPh>
    <phoneticPr fontId="20"/>
  </si>
  <si>
    <t>力率</t>
    <rPh sb="0" eb="1">
      <t>チカラ</t>
    </rPh>
    <rPh sb="1" eb="2">
      <t>リツ</t>
    </rPh>
    <phoneticPr fontId="20"/>
  </si>
  <si>
    <t>施設名称</t>
    <rPh sb="0" eb="2">
      <t>シセツ</t>
    </rPh>
    <rPh sb="2" eb="4">
      <t>メイショウ</t>
    </rPh>
    <phoneticPr fontId="20"/>
  </si>
  <si>
    <t>単価　　　　　　　　　　　　　　　　　　　　（円/ｋW・月）</t>
    <rPh sb="0" eb="2">
      <t>タンカ</t>
    </rPh>
    <phoneticPr fontId="20"/>
  </si>
  <si>
    <t>※小数点以下　　　　　　　　　　　　第2位迄記入</t>
    <rPh sb="1" eb="4">
      <t>ショウスウテン</t>
    </rPh>
    <rPh sb="4" eb="6">
      <t>イカ</t>
    </rPh>
    <rPh sb="18" eb="19">
      <t>ダイ</t>
    </rPh>
    <rPh sb="20" eb="21">
      <t>イ</t>
    </rPh>
    <rPh sb="21" eb="22">
      <t>マデ</t>
    </rPh>
    <rPh sb="22" eb="24">
      <t>キニュウ</t>
    </rPh>
    <phoneticPr fontId="20"/>
  </si>
  <si>
    <t>基本料金（円）</t>
    <rPh sb="0" eb="2">
      <t>キホン</t>
    </rPh>
    <rPh sb="2" eb="4">
      <t>リョウキン</t>
    </rPh>
    <rPh sb="5" eb="6">
      <t>エン</t>
    </rPh>
    <phoneticPr fontId="20"/>
  </si>
  <si>
    <t>（％）</t>
    <phoneticPr fontId="20"/>
  </si>
  <si>
    <t>従量料金</t>
    <rPh sb="0" eb="2">
      <t>ジュウリョウ</t>
    </rPh>
    <rPh sb="2" eb="4">
      <t>リョウキン</t>
    </rPh>
    <phoneticPr fontId="20"/>
  </si>
  <si>
    <t>予定電力量</t>
    <rPh sb="0" eb="2">
      <t>ヨテイ</t>
    </rPh>
    <rPh sb="2" eb="4">
      <t>デンリョク</t>
    </rPh>
    <rPh sb="4" eb="5">
      <t>リョウ</t>
    </rPh>
    <phoneticPr fontId="20"/>
  </si>
  <si>
    <t>従量料金（円）</t>
    <rPh sb="0" eb="2">
      <t>ジュウリョウ</t>
    </rPh>
    <rPh sb="2" eb="4">
      <t>リョウキン</t>
    </rPh>
    <rPh sb="5" eb="6">
      <t>エン</t>
    </rPh>
    <phoneticPr fontId="20"/>
  </si>
  <si>
    <t>※小数点以下第３位切捨て</t>
    <rPh sb="1" eb="4">
      <t>ショウスウテン</t>
    </rPh>
    <rPh sb="4" eb="6">
      <t>イカ</t>
    </rPh>
    <rPh sb="6" eb="7">
      <t>ダイ</t>
    </rPh>
    <rPh sb="8" eb="9">
      <t>イ</t>
    </rPh>
    <rPh sb="9" eb="11">
      <t>キリス</t>
    </rPh>
    <phoneticPr fontId="20"/>
  </si>
  <si>
    <t>　小数点以下切捨て</t>
    <rPh sb="1" eb="4">
      <t>ショウスウテン</t>
    </rPh>
    <rPh sb="4" eb="6">
      <t>イカ</t>
    </rPh>
    <rPh sb="6" eb="8">
      <t>キリス</t>
    </rPh>
    <phoneticPr fontId="20"/>
  </si>
  <si>
    <t>税抜き金額</t>
    <rPh sb="1" eb="2">
      <t>ヌ</t>
    </rPh>
    <phoneticPr fontId="20"/>
  </si>
  <si>
    <t>夏季</t>
    <rPh sb="0" eb="1">
      <t>ナツ</t>
    </rPh>
    <rPh sb="1" eb="2">
      <t>キ</t>
    </rPh>
    <phoneticPr fontId="20"/>
  </si>
  <si>
    <t>その他季</t>
    <rPh sb="2" eb="3">
      <t>タ</t>
    </rPh>
    <rPh sb="3" eb="4">
      <t>キ</t>
    </rPh>
    <phoneticPr fontId="20"/>
  </si>
  <si>
    <t>単価　　　                 　　　　　（円/ｋWｈ）</t>
    <rPh sb="0" eb="2">
      <t>タンカ</t>
    </rPh>
    <phoneticPr fontId="20"/>
  </si>
  <si>
    <t>予定契約   電力</t>
    <rPh sb="0" eb="2">
      <t>ヨテイ</t>
    </rPh>
    <rPh sb="2" eb="4">
      <t>ケイヤク</t>
    </rPh>
    <rPh sb="7" eb="9">
      <t>デンリョク</t>
    </rPh>
    <phoneticPr fontId="20"/>
  </si>
  <si>
    <t>（ｋＷ）</t>
    <phoneticPr fontId="20"/>
  </si>
  <si>
    <t>（ｋWh)</t>
    <phoneticPr fontId="20"/>
  </si>
  <si>
    <t>a</t>
    <phoneticPr fontId="20"/>
  </si>
  <si>
    <t>b</t>
    <phoneticPr fontId="20"/>
  </si>
  <si>
    <t>ｃ</t>
    <phoneticPr fontId="20"/>
  </si>
  <si>
    <t>e</t>
    <phoneticPr fontId="20"/>
  </si>
  <si>
    <t>f</t>
    <phoneticPr fontId="20"/>
  </si>
  <si>
    <t>ｈ=e×f</t>
    <phoneticPr fontId="20"/>
  </si>
  <si>
    <t>i=d+ｈ</t>
    <phoneticPr fontId="20"/>
  </si>
  <si>
    <t>・・・②</t>
    <phoneticPr fontId="20"/>
  </si>
  <si>
    <t>・・・①</t>
    <phoneticPr fontId="20"/>
  </si>
  <si>
    <t>・・・③</t>
    <phoneticPr fontId="20"/>
  </si>
  <si>
    <t>税込み金額</t>
    <phoneticPr fontId="20"/>
  </si>
  <si>
    <t>No.</t>
    <phoneticPr fontId="20"/>
  </si>
  <si>
    <t>総　　　計　　　                   　　　　　　（円）</t>
    <rPh sb="0" eb="1">
      <t>フサ</t>
    </rPh>
    <rPh sb="4" eb="5">
      <t>ケイ</t>
    </rPh>
    <phoneticPr fontId="20"/>
  </si>
  <si>
    <t>総計</t>
    <rPh sb="0" eb="1">
      <t>フサ</t>
    </rPh>
    <rPh sb="1" eb="2">
      <t>ケイ</t>
    </rPh>
    <phoneticPr fontId="20"/>
  </si>
  <si>
    <t>入札予定額</t>
    <rPh sb="0" eb="2">
      <t>ニュウサツ</t>
    </rPh>
    <rPh sb="2" eb="4">
      <t>ヨテイ</t>
    </rPh>
    <rPh sb="4" eb="5">
      <t>ガク</t>
    </rPh>
    <phoneticPr fontId="20"/>
  </si>
  <si>
    <t>d=a×b((185-c)/100)×12</t>
    <phoneticPr fontId="20"/>
  </si>
  <si>
    <t>　（１円未満切り上げとする）</t>
    <rPh sb="3" eb="4">
      <t>エン</t>
    </rPh>
    <rPh sb="4" eb="6">
      <t>ミマン</t>
    </rPh>
    <rPh sb="6" eb="7">
      <t>キ</t>
    </rPh>
    <rPh sb="8" eb="9">
      <t>ア</t>
    </rPh>
    <phoneticPr fontId="20"/>
  </si>
  <si>
    <t>【入札内訳書】</t>
    <phoneticPr fontId="20"/>
  </si>
  <si>
    <t xml:space="preserve">　住　所
　商　号
代表者名　　　　　　　　　　　　　　　　　　　　　　　印
</t>
    <rPh sb="1" eb="2">
      <t>ジュウ</t>
    </rPh>
    <rPh sb="3" eb="4">
      <t>ショ</t>
    </rPh>
    <rPh sb="7" eb="8">
      <t>ショウ</t>
    </rPh>
    <rPh sb="9" eb="10">
      <t>ゴウ</t>
    </rPh>
    <rPh sb="11" eb="14">
      <t>ダイヒョウシャ</t>
    </rPh>
    <rPh sb="14" eb="15">
      <t>メイ</t>
    </rPh>
    <rPh sb="38" eb="39">
      <t>イン</t>
    </rPh>
    <phoneticPr fontId="20"/>
  </si>
  <si>
    <t>※単価覧、入札予定額以外はロック</t>
    <rPh sb="1" eb="3">
      <t>タンカ</t>
    </rPh>
    <rPh sb="3" eb="4">
      <t>ラン</t>
    </rPh>
    <rPh sb="5" eb="7">
      <t>ニュウサツ</t>
    </rPh>
    <rPh sb="7" eb="9">
      <t>ヨテイ</t>
    </rPh>
    <rPh sb="9" eb="10">
      <t>ガク</t>
    </rPh>
    <rPh sb="10" eb="12">
      <t>イガイ</t>
    </rPh>
    <phoneticPr fontId="20"/>
  </si>
  <si>
    <t>西国分小学校</t>
  </si>
  <si>
    <t>小森野小学校</t>
  </si>
  <si>
    <t>田主丸学校給食共同調理場</t>
  </si>
  <si>
    <t>久留米特別支援学校</t>
  </si>
  <si>
    <t>久留米商業高等学校</t>
  </si>
  <si>
    <t>教育センター</t>
  </si>
  <si>
    <t>中央学校給食共同調理場</t>
  </si>
  <si>
    <t>　②×100/110=</t>
    <phoneticPr fontId="20"/>
  </si>
  <si>
    <t>城島小学校</t>
    <phoneticPr fontId="20"/>
  </si>
  <si>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(燃料費調整額、再生可能エネルギーについては、発電促進賦課金地域を管轄する一般電気事業者が定める特定規模需要標準供給条件等により別途支払う。)</t>
    <rPh sb="1" eb="3">
      <t>リュウイ</t>
    </rPh>
    <rPh sb="3" eb="5">
      <t>ジコウ</t>
    </rPh>
    <phoneticPr fontId="20"/>
  </si>
  <si>
    <t>※月毎の料金を小数点以下第３位切捨てし、12倍したもの</t>
    <phoneticPr fontId="20"/>
  </si>
  <si>
    <t>注）各施設の年額料金の総計は、別紙2-2の総計以下とすること。</t>
    <phoneticPr fontId="20"/>
  </si>
  <si>
    <t>※令和6年度下半期に太陽光発電290kW、蓄電池容量190kWhの設置を予定している（設置場所未定）。よって、本資料の数値は参考値とすること。</t>
    <phoneticPr fontId="20"/>
  </si>
  <si>
    <t>令和６年度久留米市立西国分小学校外68施設電力供給</t>
  </si>
  <si>
    <t>（令和６年４月～令和７年３月期間中の予定使用量）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</si>
</sst>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b/>
      <sz val="14"/>
      <name val="ＭＳ Ｐゴシック"/>
      <family val="3"/>
      <charset val="128"/>
    </font>
    <font>
      <b/>
      <sz val="10"/>
      <name val="ＭＳ Ｐゴシック"/>
      <family val="3"/>
      <charset val="128"/>
    </font>
    <font>
      <sz val="14"/>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9"/>
      <name val="ＭＳ Ｐゴシック"/>
      <family val="3"/>
      <charset val="128"/>
    </font>
    <font>
      <b/>
      <sz val="18"/>
      <name val="ＭＳ Ｐ明朝"/>
      <family val="1"/>
      <charset val="128"/>
    </font>
    <font>
      <sz val="16"/>
      <name val="ＭＳ Ｐゴシック"/>
      <family val="3"/>
      <charset val="128"/>
    </font>
    <font>
      <sz val="11"/>
      <name val="ＭＳ Ｐゴシック"/>
      <family val="3"/>
      <charset val="128"/>
    </font>
    <font>
      <b/>
      <sz val="28"/>
      <name val="ＭＳ Ｐ明朝"/>
      <family val="1"/>
      <charset val="128"/>
    </font>
    <font>
      <b/>
      <sz val="20"/>
      <name val="ＭＳ Ｐ明朝"/>
      <family val="1"/>
      <charset val="128"/>
    </font>
    <font>
      <b/>
      <sz val="24"/>
      <name val="ＭＳ Ｐゴシック"/>
      <family val="3"/>
      <charset val="128"/>
    </font>
    <font>
      <u/>
      <sz val="16"/>
      <name val="ＭＳ Ｐ明朝"/>
      <family val="1"/>
      <charset val="128"/>
    </font>
    <font>
      <b/>
      <sz val="8"/>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13"/>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hair">
        <color indexed="64"/>
      </bottom>
      <diagonal/>
    </border>
    <border>
      <left style="medium">
        <color indexed="64"/>
      </left>
      <right style="medium">
        <color indexed="64"/>
      </right>
      <top/>
      <bottom/>
      <diagonal/>
    </border>
    <border>
      <left/>
      <right/>
      <top style="thin">
        <color indexed="64"/>
      </top>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7"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42">
    <xf numFmtId="0" fontId="0" fillId="0" borderId="0" xfId="0"/>
    <xf numFmtId="38" fontId="23" fillId="24" borderId="15" xfId="33" applyNumberFormat="1" applyFont="1" applyFill="1" applyBorder="1" applyAlignment="1">
      <alignment vertical="center"/>
    </xf>
    <xf numFmtId="0" fontId="26" fillId="0" borderId="0" xfId="42" applyFont="1" applyAlignment="1">
      <alignment horizontal="center" vertical="center"/>
    </xf>
    <xf numFmtId="0" fontId="1" fillId="0" borderId="0" xfId="42" applyFont="1" applyAlignment="1">
      <alignment horizontal="center" vertical="center"/>
    </xf>
    <xf numFmtId="38" fontId="1" fillId="0" borderId="0" xfId="33" applyFont="1" applyAlignment="1">
      <alignment horizontal="center" vertical="center"/>
    </xf>
    <xf numFmtId="0" fontId="1" fillId="0" borderId="10" xfId="42" applyFont="1" applyBorder="1" applyAlignment="1">
      <alignment horizontal="center" vertical="center" shrinkToFit="1"/>
    </xf>
    <xf numFmtId="0" fontId="23" fillId="0" borderId="10" xfId="42" applyFont="1" applyBorder="1" applyAlignment="1">
      <alignment horizontal="center" vertical="center" wrapText="1" shrinkToFit="1"/>
    </xf>
    <xf numFmtId="0" fontId="29" fillId="0" borderId="10" xfId="42" applyFont="1" applyBorder="1" applyAlignment="1">
      <alignment horizontal="center" vertical="center" wrapText="1" shrinkToFit="1"/>
    </xf>
    <xf numFmtId="0" fontId="1" fillId="0" borderId="11" xfId="42" applyFont="1" applyBorder="1" applyAlignment="1">
      <alignment horizontal="center" vertical="center" shrinkToFit="1"/>
    </xf>
    <xf numFmtId="38" fontId="1" fillId="0" borderId="0" xfId="33" applyFont="1" applyAlignment="1">
      <alignment vertical="center"/>
    </xf>
    <xf numFmtId="0" fontId="1" fillId="0" borderId="0" xfId="42" applyFont="1" applyAlignment="1">
      <alignment vertical="center"/>
    </xf>
    <xf numFmtId="0" fontId="26" fillId="0" borderId="0" xfId="42" applyFont="1" applyAlignment="1">
      <alignment vertical="center"/>
    </xf>
    <xf numFmtId="0" fontId="23" fillId="0" borderId="0" xfId="42" applyFont="1" applyAlignment="1">
      <alignment horizontal="center" vertical="center"/>
    </xf>
    <xf numFmtId="0" fontId="23" fillId="0" borderId="0" xfId="42" applyFont="1" applyAlignment="1">
      <alignment horizontal="left" vertical="center"/>
    </xf>
    <xf numFmtId="0" fontId="23" fillId="0" borderId="0" xfId="42" applyFont="1" applyAlignment="1">
      <alignment vertical="center"/>
    </xf>
    <xf numFmtId="0" fontId="26" fillId="0" borderId="0" xfId="42" applyFont="1" applyAlignment="1">
      <alignment horizontal="right" vertical="center"/>
    </xf>
    <xf numFmtId="38" fontId="27" fillId="24" borderId="15" xfId="33" applyNumberFormat="1" applyFont="1" applyFill="1" applyBorder="1" applyAlignment="1">
      <alignment vertical="center"/>
    </xf>
    <xf numFmtId="40" fontId="32" fillId="24" borderId="21" xfId="33" applyNumberFormat="1" applyFont="1" applyFill="1" applyBorder="1" applyAlignment="1">
      <alignment horizontal="center" vertical="center" shrinkToFit="1"/>
    </xf>
    <xf numFmtId="40" fontId="24" fillId="0" borderId="22" xfId="33" applyNumberFormat="1" applyFont="1" applyBorder="1" applyAlignment="1">
      <alignment vertical="center" shrinkToFit="1"/>
    </xf>
    <xf numFmtId="40" fontId="32" fillId="24" borderId="23" xfId="33" applyNumberFormat="1" applyFont="1" applyFill="1" applyBorder="1" applyAlignment="1">
      <alignment horizontal="center" vertical="center" shrinkToFit="1"/>
    </xf>
    <xf numFmtId="40" fontId="24" fillId="0" borderId="24" xfId="33" applyNumberFormat="1" applyFont="1" applyBorder="1" applyAlignment="1">
      <alignment vertical="center" shrinkToFit="1"/>
    </xf>
    <xf numFmtId="40" fontId="24" fillId="0" borderId="25" xfId="33" applyNumberFormat="1" applyFont="1" applyBorder="1" applyAlignment="1">
      <alignment vertical="center" shrinkToFit="1"/>
    </xf>
    <xf numFmtId="40" fontId="24" fillId="0" borderId="26" xfId="33" applyNumberFormat="1" applyFont="1" applyBorder="1" applyAlignment="1">
      <alignment vertical="center" shrinkToFit="1"/>
    </xf>
    <xf numFmtId="40" fontId="24" fillId="0" borderId="10" xfId="33" applyNumberFormat="1" applyFont="1" applyBorder="1" applyAlignment="1">
      <alignment vertical="center" shrinkToFit="1"/>
    </xf>
    <xf numFmtId="40" fontId="24" fillId="0" borderId="27" xfId="33" applyNumberFormat="1" applyFont="1" applyBorder="1" applyAlignment="1">
      <alignment vertical="center" shrinkToFit="1"/>
    </xf>
    <xf numFmtId="40" fontId="32" fillId="24" borderId="28" xfId="33" applyNumberFormat="1" applyFont="1" applyFill="1" applyBorder="1" applyAlignment="1">
      <alignment horizontal="center" vertical="center" shrinkToFit="1"/>
    </xf>
    <xf numFmtId="40" fontId="32" fillId="24" borderId="29" xfId="33" applyNumberFormat="1" applyFont="1" applyFill="1" applyBorder="1" applyAlignment="1">
      <alignment horizontal="center" vertical="center" shrinkToFit="1"/>
    </xf>
    <xf numFmtId="40" fontId="32" fillId="24" borderId="0" xfId="33" applyNumberFormat="1" applyFont="1" applyFill="1" applyBorder="1" applyAlignment="1">
      <alignment horizontal="center" vertical="center" shrinkToFit="1"/>
    </xf>
    <xf numFmtId="40" fontId="24" fillId="0" borderId="30" xfId="33" applyNumberFormat="1" applyFont="1" applyBorder="1" applyAlignment="1">
      <alignment vertical="center" shrinkToFit="1"/>
    </xf>
    <xf numFmtId="40" fontId="32" fillId="24" borderId="31" xfId="33" applyNumberFormat="1" applyFont="1" applyFill="1" applyBorder="1" applyAlignment="1">
      <alignment horizontal="center" vertical="center" shrinkToFit="1"/>
    </xf>
    <xf numFmtId="40" fontId="32" fillId="24" borderId="32" xfId="33" applyNumberFormat="1" applyFont="1" applyFill="1" applyBorder="1" applyAlignment="1">
      <alignment horizontal="center" vertical="center" shrinkToFit="1"/>
    </xf>
    <xf numFmtId="40" fontId="32" fillId="24" borderId="33" xfId="33" applyNumberFormat="1" applyFont="1" applyFill="1" applyBorder="1" applyAlignment="1">
      <alignment horizontal="center" vertical="center" shrinkToFit="1"/>
    </xf>
    <xf numFmtId="40" fontId="32" fillId="24" borderId="34" xfId="33" applyNumberFormat="1" applyFont="1" applyFill="1" applyBorder="1" applyAlignment="1">
      <alignment horizontal="center" vertical="center" shrinkToFit="1"/>
    </xf>
    <xf numFmtId="40" fontId="24" fillId="0" borderId="35" xfId="33" applyNumberFormat="1" applyFont="1" applyBorder="1" applyAlignment="1">
      <alignment vertical="center" shrinkToFit="1"/>
    </xf>
    <xf numFmtId="0" fontId="21" fillId="0" borderId="0" xfId="0" applyFont="1" applyFill="1" applyAlignment="1">
      <alignment vertical="center" shrinkToFit="1"/>
    </xf>
    <xf numFmtId="40" fontId="32" fillId="24" borderId="40" xfId="33" applyNumberFormat="1" applyFont="1" applyFill="1" applyBorder="1" applyAlignment="1">
      <alignment horizontal="center" vertical="center" shrinkToFit="1"/>
    </xf>
    <xf numFmtId="177" fontId="1" fillId="0" borderId="0" xfId="42" applyNumberFormat="1" applyFont="1" applyAlignment="1">
      <alignment vertical="center"/>
    </xf>
    <xf numFmtId="0" fontId="1" fillId="0" borderId="0" xfId="42" applyFont="1" applyFill="1" applyAlignment="1">
      <alignment vertical="center"/>
    </xf>
    <xf numFmtId="177" fontId="1" fillId="0" borderId="0" xfId="42" applyNumberFormat="1" applyFont="1" applyFill="1" applyAlignment="1">
      <alignment vertical="center"/>
    </xf>
    <xf numFmtId="38" fontId="23" fillId="0" borderId="15" xfId="33" applyNumberFormat="1" applyFont="1" applyFill="1" applyBorder="1" applyAlignment="1">
      <alignment vertical="center"/>
    </xf>
    <xf numFmtId="38" fontId="23" fillId="24" borderId="0" xfId="33" applyNumberFormat="1" applyFont="1" applyFill="1" applyBorder="1" applyAlignment="1">
      <alignment vertical="center"/>
    </xf>
    <xf numFmtId="177" fontId="26" fillId="0" borderId="0" xfId="42" applyNumberFormat="1" applyFont="1" applyAlignment="1">
      <alignment vertical="center"/>
    </xf>
    <xf numFmtId="38" fontId="27" fillId="24" borderId="15" xfId="42" applyNumberFormat="1" applyFont="1" applyFill="1" applyBorder="1" applyAlignment="1">
      <alignment vertical="center"/>
    </xf>
    <xf numFmtId="0" fontId="1" fillId="0" borderId="0" xfId="0" applyFont="1" applyAlignment="1">
      <alignment vertical="center"/>
    </xf>
    <xf numFmtId="0" fontId="25" fillId="0" borderId="0" xfId="42" applyFont="1" applyAlignment="1">
      <alignment vertical="center"/>
    </xf>
    <xf numFmtId="38" fontId="24" fillId="24" borderId="41" xfId="33" applyFont="1" applyFill="1" applyBorder="1" applyAlignment="1" applyProtection="1">
      <alignment vertical="center"/>
    </xf>
    <xf numFmtId="38" fontId="24" fillId="24" borderId="42" xfId="33" applyFont="1" applyFill="1" applyBorder="1" applyAlignment="1" applyProtection="1">
      <alignment vertical="center"/>
    </xf>
    <xf numFmtId="38" fontId="24" fillId="24" borderId="43" xfId="33" applyFont="1" applyFill="1" applyBorder="1" applyAlignment="1" applyProtection="1">
      <alignment vertical="center"/>
    </xf>
    <xf numFmtId="38" fontId="24" fillId="24" borderId="44" xfId="33" applyFont="1" applyFill="1" applyBorder="1" applyAlignment="1" applyProtection="1">
      <alignment vertical="center"/>
    </xf>
    <xf numFmtId="38" fontId="24" fillId="24" borderId="45" xfId="33" applyFont="1" applyFill="1" applyBorder="1" applyAlignment="1" applyProtection="1">
      <alignment vertical="center"/>
    </xf>
    <xf numFmtId="38" fontId="24" fillId="24" borderId="46" xfId="33" applyFont="1" applyFill="1" applyBorder="1" applyAlignment="1" applyProtection="1">
      <alignment vertical="center"/>
    </xf>
    <xf numFmtId="38" fontId="24" fillId="24" borderId="47" xfId="33" applyFont="1" applyFill="1" applyBorder="1" applyAlignment="1" applyProtection="1">
      <alignment vertical="center"/>
    </xf>
    <xf numFmtId="38" fontId="24" fillId="24" borderId="48" xfId="33" applyFont="1" applyFill="1" applyBorder="1" applyAlignment="1" applyProtection="1">
      <alignment vertical="center"/>
    </xf>
    <xf numFmtId="40" fontId="25" fillId="25" borderId="0" xfId="42" applyNumberFormat="1" applyFont="1" applyFill="1" applyAlignment="1">
      <alignment vertical="center"/>
    </xf>
    <xf numFmtId="40" fontId="32" fillId="24" borderId="51" xfId="33" applyNumberFormat="1" applyFont="1" applyFill="1" applyBorder="1" applyAlignment="1">
      <alignment horizontal="center" vertical="center" shrinkToFit="1"/>
    </xf>
    <xf numFmtId="40" fontId="32" fillId="24" borderId="20" xfId="33" applyNumberFormat="1" applyFont="1" applyFill="1" applyBorder="1" applyAlignment="1">
      <alignment horizontal="center" vertical="center" shrinkToFit="1"/>
    </xf>
    <xf numFmtId="0" fontId="26" fillId="0" borderId="0" xfId="42" applyFont="1" applyAlignment="1">
      <alignment horizontal="right" vertical="center" shrinkToFit="1"/>
    </xf>
    <xf numFmtId="38" fontId="22" fillId="24" borderId="18" xfId="33" applyFont="1" applyFill="1" applyBorder="1" applyAlignment="1">
      <alignment horizontal="center" vertical="center" shrinkToFit="1"/>
    </xf>
    <xf numFmtId="38" fontId="22" fillId="0" borderId="18" xfId="33" applyFont="1" applyBorder="1" applyAlignment="1">
      <alignment vertical="center" shrinkToFit="1"/>
    </xf>
    <xf numFmtId="38" fontId="22" fillId="0" borderId="18" xfId="33" applyFont="1" applyBorder="1" applyAlignment="1">
      <alignment horizontal="center" vertical="center" shrinkToFit="1"/>
    </xf>
    <xf numFmtId="40" fontId="25" fillId="0" borderId="17" xfId="33" applyNumberFormat="1" applyFont="1" applyBorder="1" applyAlignment="1">
      <alignment vertical="center" shrinkToFit="1"/>
    </xf>
    <xf numFmtId="40" fontId="25" fillId="24" borderId="17" xfId="33" applyNumberFormat="1" applyFont="1" applyFill="1" applyBorder="1" applyAlignment="1">
      <alignment horizontal="center" vertical="center" shrinkToFit="1"/>
    </xf>
    <xf numFmtId="38" fontId="25" fillId="24" borderId="52" xfId="33" applyFont="1" applyFill="1" applyBorder="1" applyAlignment="1">
      <alignment vertical="center" shrinkToFit="1"/>
    </xf>
    <xf numFmtId="38" fontId="25" fillId="0" borderId="18" xfId="33" applyFont="1" applyBorder="1" applyAlignment="1">
      <alignment vertical="center" shrinkToFit="1"/>
    </xf>
    <xf numFmtId="40" fontId="32" fillId="24" borderId="53" xfId="33" applyNumberFormat="1" applyFont="1" applyFill="1" applyBorder="1" applyAlignment="1">
      <alignment horizontal="center" vertical="center" shrinkToFit="1"/>
    </xf>
    <xf numFmtId="0" fontId="33" fillId="0" borderId="0" xfId="0" applyFont="1" applyFill="1" applyAlignment="1">
      <alignment horizontal="left" shrinkToFit="1"/>
    </xf>
    <xf numFmtId="0" fontId="36" fillId="0" borderId="0" xfId="0" applyFont="1" applyFill="1" applyAlignment="1">
      <alignment vertical="center"/>
    </xf>
    <xf numFmtId="176" fontId="34" fillId="0" borderId="0" xfId="0" applyNumberFormat="1" applyFont="1" applyFill="1" applyBorder="1" applyAlignment="1">
      <alignment horizontal="left" vertical="center" wrapText="1" shrinkToFit="1"/>
    </xf>
    <xf numFmtId="0" fontId="28" fillId="0" borderId="0" xfId="42" applyFont="1" applyAlignment="1">
      <alignment horizontal="left" vertical="center"/>
    </xf>
    <xf numFmtId="40" fontId="25" fillId="0" borderId="18" xfId="33" applyNumberFormat="1" applyFont="1" applyBorder="1" applyAlignment="1">
      <alignment vertical="center" shrinkToFit="1"/>
    </xf>
    <xf numFmtId="40" fontId="25" fillId="24" borderId="19" xfId="33" applyNumberFormat="1" applyFont="1" applyFill="1" applyBorder="1" applyAlignment="1">
      <alignment vertical="center" shrinkToFit="1"/>
    </xf>
    <xf numFmtId="0" fontId="1" fillId="0" borderId="12" xfId="42" applyFont="1" applyBorder="1" applyAlignment="1">
      <alignment horizontal="center" vertical="center" shrinkToFit="1"/>
    </xf>
    <xf numFmtId="0" fontId="26" fillId="0" borderId="0" xfId="42" applyFont="1" applyAlignment="1">
      <alignment horizontal="left" vertical="center" shrinkToFit="1"/>
    </xf>
    <xf numFmtId="0" fontId="26" fillId="0" borderId="0" xfId="42" applyFont="1" applyAlignment="1">
      <alignment horizontal="left" vertical="center" wrapText="1"/>
    </xf>
    <xf numFmtId="0" fontId="37" fillId="0" borderId="20" xfId="42" applyFont="1" applyBorder="1" applyAlignment="1">
      <alignment horizontal="center" vertical="center" wrapText="1"/>
    </xf>
    <xf numFmtId="0" fontId="33" fillId="0" borderId="0" xfId="0" applyFont="1" applyFill="1" applyAlignment="1">
      <alignment horizontal="center" shrinkToFit="1"/>
    </xf>
    <xf numFmtId="0" fontId="22" fillId="0" borderId="60" xfId="42" applyFont="1" applyBorder="1" applyAlignment="1">
      <alignment horizontal="center" vertical="center" shrinkToFit="1"/>
    </xf>
    <xf numFmtId="0" fontId="22" fillId="0" borderId="57" xfId="42" applyFont="1" applyBorder="1" applyAlignment="1">
      <alignment horizontal="center" vertical="center" shrinkToFit="1"/>
    </xf>
    <xf numFmtId="0" fontId="22" fillId="0" borderId="39" xfId="42" applyFont="1" applyBorder="1" applyAlignment="1">
      <alignment horizontal="center" vertical="center" shrinkToFit="1"/>
    </xf>
    <xf numFmtId="0" fontId="1" fillId="0" borderId="22" xfId="42" applyFont="1" applyBorder="1" applyAlignment="1">
      <alignment horizontal="center" vertical="center" wrapText="1" shrinkToFit="1"/>
    </xf>
    <xf numFmtId="0" fontId="1" fillId="0" borderId="30" xfId="42" applyFont="1" applyBorder="1" applyAlignment="1">
      <alignment horizontal="center" vertical="center" wrapText="1" shrinkToFit="1"/>
    </xf>
    <xf numFmtId="0" fontId="1" fillId="0" borderId="20" xfId="42" applyFont="1" applyBorder="1" applyAlignment="1">
      <alignment horizontal="center" vertical="center" shrinkToFit="1"/>
    </xf>
    <xf numFmtId="0" fontId="1" fillId="0" borderId="14" xfId="42" applyFont="1" applyBorder="1" applyAlignment="1">
      <alignment horizontal="center" vertical="center" shrinkToFit="1"/>
    </xf>
    <xf numFmtId="0" fontId="1" fillId="0" borderId="30" xfId="42" applyFont="1" applyBorder="1" applyAlignment="1">
      <alignment horizontal="center" vertical="center" shrinkToFit="1"/>
    </xf>
    <xf numFmtId="0" fontId="22" fillId="0" borderId="64" xfId="42" applyFont="1" applyBorder="1" applyAlignment="1">
      <alignment horizontal="center" vertical="center" shrinkToFit="1"/>
    </xf>
    <xf numFmtId="0" fontId="22" fillId="0" borderId="65" xfId="42" applyFont="1" applyBorder="1" applyAlignment="1">
      <alignment horizontal="center" vertical="center" shrinkToFit="1"/>
    </xf>
    <xf numFmtId="0" fontId="22" fillId="0" borderId="66" xfId="42" applyFont="1" applyBorder="1" applyAlignment="1">
      <alignment horizontal="center" vertical="center" shrinkToFit="1"/>
    </xf>
    <xf numFmtId="176" fontId="34" fillId="0" borderId="0" xfId="0" applyNumberFormat="1" applyFont="1" applyFill="1" applyBorder="1" applyAlignment="1">
      <alignment horizontal="center" vertical="center" shrinkToFit="1"/>
    </xf>
    <xf numFmtId="0" fontId="30" fillId="0" borderId="0" xfId="42" applyFont="1" applyAlignment="1">
      <alignment horizontal="center" vertical="center" shrinkToFit="1"/>
    </xf>
    <xf numFmtId="0" fontId="34" fillId="0" borderId="0" xfId="0" applyFont="1" applyFill="1" applyAlignment="1">
      <alignment horizontal="left" wrapText="1" shrinkToFit="1"/>
    </xf>
    <xf numFmtId="0" fontId="35" fillId="0" borderId="0" xfId="42" applyFont="1" applyAlignment="1">
      <alignment horizontal="left" vertical="center"/>
    </xf>
    <xf numFmtId="0" fontId="22" fillId="0" borderId="50" xfId="42" applyFont="1" applyBorder="1" applyAlignment="1">
      <alignment horizontal="center" vertical="center"/>
    </xf>
    <xf numFmtId="0" fontId="22" fillId="0" borderId="49" xfId="42" applyFont="1" applyBorder="1" applyAlignment="1">
      <alignment horizontal="center" vertical="center"/>
    </xf>
    <xf numFmtId="0" fontId="22" fillId="0" borderId="61" xfId="42" applyFont="1" applyBorder="1" applyAlignment="1">
      <alignment horizontal="center" vertical="center"/>
    </xf>
    <xf numFmtId="0" fontId="22" fillId="0" borderId="56" xfId="42" applyFont="1" applyBorder="1" applyAlignment="1">
      <alignment horizontal="center" vertical="center" shrinkToFit="1"/>
    </xf>
    <xf numFmtId="0" fontId="22" fillId="0" borderId="37" xfId="42" applyFont="1" applyBorder="1" applyAlignment="1">
      <alignment horizontal="center" vertical="center" shrinkToFit="1"/>
    </xf>
    <xf numFmtId="0" fontId="22" fillId="0" borderId="38" xfId="42" applyFont="1" applyBorder="1" applyAlignment="1">
      <alignment horizontal="center" vertical="center" shrinkToFit="1"/>
    </xf>
    <xf numFmtId="0" fontId="26" fillId="0" borderId="22" xfId="42" applyFont="1" applyBorder="1" applyAlignment="1">
      <alignment horizontal="center" vertical="center" wrapText="1" shrinkToFit="1"/>
    </xf>
    <xf numFmtId="0" fontId="26" fillId="0" borderId="30" xfId="42" applyFont="1" applyBorder="1" applyAlignment="1">
      <alignment horizontal="center" vertical="center" wrapText="1" shrinkToFit="1"/>
    </xf>
    <xf numFmtId="40" fontId="24" fillId="0" borderId="22" xfId="33" applyNumberFormat="1" applyFont="1" applyFill="1" applyBorder="1" applyAlignment="1">
      <alignment horizontal="right" vertical="center" shrinkToFit="1"/>
    </xf>
    <xf numFmtId="40" fontId="24" fillId="0" borderId="10" xfId="33" applyNumberFormat="1" applyFont="1" applyFill="1" applyBorder="1" applyAlignment="1">
      <alignment horizontal="right" vertical="center" shrinkToFit="1"/>
    </xf>
    <xf numFmtId="38" fontId="24" fillId="0" borderId="69" xfId="33" applyFont="1" applyFill="1" applyBorder="1" applyAlignment="1">
      <alignment horizontal="center" vertical="center" shrinkToFit="1"/>
    </xf>
    <xf numFmtId="38" fontId="24" fillId="0" borderId="27" xfId="33" applyFont="1" applyFill="1" applyBorder="1" applyAlignment="1">
      <alignment horizontal="center" vertical="center" shrinkToFit="1"/>
    </xf>
    <xf numFmtId="40" fontId="24" fillId="0" borderId="27" xfId="33" applyNumberFormat="1" applyFont="1" applyFill="1" applyBorder="1" applyAlignment="1">
      <alignment horizontal="right" vertical="center" shrinkToFit="1"/>
    </xf>
    <xf numFmtId="38" fontId="24" fillId="0" borderId="10" xfId="33" applyFont="1" applyFill="1" applyBorder="1" applyAlignment="1">
      <alignment horizontal="center" vertical="center" shrinkToFit="1"/>
    </xf>
    <xf numFmtId="0" fontId="1" fillId="0" borderId="16" xfId="42" applyFont="1" applyBorder="1" applyAlignment="1">
      <alignment horizontal="center" vertical="center" shrinkToFit="1"/>
    </xf>
    <xf numFmtId="0" fontId="1" fillId="0" borderId="12" xfId="42" applyFont="1" applyBorder="1" applyAlignment="1">
      <alignment horizontal="center" vertical="center" shrinkToFit="1"/>
    </xf>
    <xf numFmtId="0" fontId="1" fillId="0" borderId="58" xfId="42" applyFont="1" applyBorder="1" applyAlignment="1">
      <alignment horizontal="center" vertical="center" shrinkToFit="1"/>
    </xf>
    <xf numFmtId="0" fontId="1" fillId="0" borderId="59" xfId="42" applyFont="1" applyBorder="1" applyAlignment="1">
      <alignment horizontal="center" vertical="center" shrinkToFit="1"/>
    </xf>
    <xf numFmtId="0" fontId="1" fillId="0" borderId="40" xfId="42" applyFont="1" applyBorder="1" applyAlignment="1">
      <alignment horizontal="center" vertical="center" shrinkToFit="1"/>
    </xf>
    <xf numFmtId="0" fontId="1" fillId="0" borderId="55" xfId="42" applyFont="1" applyBorder="1" applyAlignment="1">
      <alignment horizontal="center" vertical="center" shrinkToFit="1"/>
    </xf>
    <xf numFmtId="0" fontId="24" fillId="0" borderId="70" xfId="42" applyFont="1" applyBorder="1" applyAlignment="1">
      <alignment horizontal="center" vertical="center"/>
    </xf>
    <xf numFmtId="0" fontId="24" fillId="0" borderId="63" xfId="42" applyFont="1" applyBorder="1" applyAlignment="1">
      <alignment horizontal="center" vertical="center"/>
    </xf>
    <xf numFmtId="38" fontId="31" fillId="0" borderId="62" xfId="42" applyNumberFormat="1" applyFont="1" applyBorder="1" applyAlignment="1">
      <alignment horizontal="left" vertical="center" indent="1" shrinkToFit="1"/>
    </xf>
    <xf numFmtId="38" fontId="31" fillId="0" borderId="13" xfId="42" applyNumberFormat="1" applyFont="1" applyBorder="1" applyAlignment="1">
      <alignment horizontal="left" vertical="center" indent="1" shrinkToFit="1"/>
    </xf>
    <xf numFmtId="38" fontId="24" fillId="24" borderId="27" xfId="33" applyFont="1" applyFill="1" applyBorder="1" applyAlignment="1">
      <alignment horizontal="center" vertical="center" shrinkToFit="1"/>
    </xf>
    <xf numFmtId="38" fontId="24" fillId="24" borderId="10" xfId="33" applyFont="1" applyFill="1" applyBorder="1" applyAlignment="1">
      <alignment horizontal="center" vertical="center" shrinkToFit="1"/>
    </xf>
    <xf numFmtId="0" fontId="24" fillId="0" borderId="49" xfId="42" applyFont="1" applyBorder="1" applyAlignment="1">
      <alignment horizontal="center" vertical="center"/>
    </xf>
    <xf numFmtId="38" fontId="24" fillId="24" borderId="69" xfId="33" applyFont="1" applyFill="1" applyBorder="1" applyAlignment="1">
      <alignment horizontal="center" vertical="center" shrinkToFit="1"/>
    </xf>
    <xf numFmtId="38" fontId="31" fillId="0" borderId="67" xfId="42" applyNumberFormat="1" applyFont="1" applyBorder="1" applyAlignment="1">
      <alignment horizontal="left" vertical="center" indent="1" shrinkToFit="1"/>
    </xf>
    <xf numFmtId="0" fontId="31" fillId="0" borderId="68" xfId="42" applyFont="1" applyBorder="1" applyAlignment="1">
      <alignment horizontal="left" vertical="center" indent="1" shrinkToFit="1"/>
    </xf>
    <xf numFmtId="40" fontId="24" fillId="24" borderId="27" xfId="33" applyNumberFormat="1" applyFont="1" applyFill="1" applyBorder="1" applyAlignment="1">
      <alignment horizontal="right" vertical="center" shrinkToFit="1"/>
    </xf>
    <xf numFmtId="40" fontId="24" fillId="24" borderId="10" xfId="33" applyNumberFormat="1" applyFont="1" applyFill="1" applyBorder="1" applyAlignment="1">
      <alignment horizontal="right" vertical="center" shrinkToFit="1"/>
    </xf>
    <xf numFmtId="40" fontId="24" fillId="0" borderId="27" xfId="33" applyNumberFormat="1" applyFont="1" applyBorder="1" applyAlignment="1">
      <alignment horizontal="right" vertical="center" shrinkToFit="1"/>
    </xf>
    <xf numFmtId="40" fontId="24" fillId="0" borderId="10" xfId="33" applyNumberFormat="1" applyFont="1" applyBorder="1" applyAlignment="1">
      <alignment horizontal="right" vertical="center" shrinkToFit="1"/>
    </xf>
    <xf numFmtId="40" fontId="25" fillId="0" borderId="0" xfId="42" applyNumberFormat="1" applyFont="1" applyAlignment="1">
      <alignment horizontal="center" vertical="center"/>
    </xf>
    <xf numFmtId="0" fontId="25" fillId="0" borderId="0" xfId="42" applyFont="1" applyAlignment="1">
      <alignment horizontal="center" vertical="center"/>
    </xf>
    <xf numFmtId="40" fontId="24" fillId="0" borderId="22" xfId="33" applyNumberFormat="1" applyFont="1" applyBorder="1" applyAlignment="1">
      <alignment horizontal="right" vertical="center" shrinkToFit="1"/>
    </xf>
    <xf numFmtId="40" fontId="24" fillId="0" borderId="30" xfId="33" applyNumberFormat="1" applyFont="1" applyBorder="1" applyAlignment="1">
      <alignment horizontal="right" vertical="center" shrinkToFit="1"/>
    </xf>
    <xf numFmtId="40" fontId="24" fillId="24" borderId="30" xfId="33" applyNumberFormat="1" applyFont="1" applyFill="1" applyBorder="1" applyAlignment="1">
      <alignment horizontal="right" vertical="center" shrinkToFit="1"/>
    </xf>
    <xf numFmtId="38" fontId="31" fillId="0" borderId="62" xfId="42" applyNumberFormat="1" applyFont="1" applyFill="1" applyBorder="1" applyAlignment="1">
      <alignment horizontal="left" vertical="center" indent="1" shrinkToFit="1"/>
    </xf>
    <xf numFmtId="38" fontId="31" fillId="0" borderId="13" xfId="42" applyNumberFormat="1" applyFont="1" applyFill="1" applyBorder="1" applyAlignment="1">
      <alignment horizontal="left" vertical="center" indent="1" shrinkToFit="1"/>
    </xf>
    <xf numFmtId="0" fontId="26" fillId="0" borderId="0" xfId="42" applyFont="1" applyAlignment="1">
      <alignment horizontal="left" vertical="center" shrinkToFit="1"/>
    </xf>
    <xf numFmtId="0" fontId="26" fillId="0" borderId="0" xfId="42" applyFont="1" applyAlignment="1">
      <alignment horizontal="left" vertical="center" wrapText="1"/>
    </xf>
    <xf numFmtId="0" fontId="24" fillId="0" borderId="36" xfId="42" applyFont="1" applyBorder="1" applyAlignment="1">
      <alignment horizontal="center" vertical="center"/>
    </xf>
    <xf numFmtId="38" fontId="24" fillId="24" borderId="18" xfId="33" applyFont="1" applyFill="1" applyBorder="1" applyAlignment="1">
      <alignment horizontal="center" vertical="center" shrinkToFit="1"/>
    </xf>
    <xf numFmtId="38" fontId="31" fillId="0" borderId="54" xfId="42" applyNumberFormat="1" applyFont="1" applyBorder="1" applyAlignment="1">
      <alignment horizontal="left" vertical="center" indent="1" shrinkToFit="1"/>
    </xf>
    <xf numFmtId="40" fontId="24" fillId="0" borderId="18" xfId="33" applyNumberFormat="1" applyFont="1" applyFill="1" applyBorder="1" applyAlignment="1">
      <alignment horizontal="right" vertical="center" shrinkToFit="1"/>
    </xf>
    <xf numFmtId="40" fontId="24" fillId="24" borderId="18" xfId="33" applyNumberFormat="1" applyFont="1" applyFill="1" applyBorder="1" applyAlignment="1">
      <alignment horizontal="right" vertical="center" shrinkToFit="1"/>
    </xf>
    <xf numFmtId="40" fontId="24" fillId="0" borderId="18" xfId="33" applyNumberFormat="1" applyFont="1" applyBorder="1" applyAlignment="1">
      <alignment horizontal="right" vertical="center" shrinkToFit="1"/>
    </xf>
    <xf numFmtId="38" fontId="24" fillId="0" borderId="30" xfId="33" applyFont="1" applyFill="1" applyBorder="1" applyAlignment="1">
      <alignment horizontal="center" vertical="center" shrinkToFit="1"/>
    </xf>
    <xf numFmtId="38" fontId="24" fillId="0" borderId="18" xfId="33"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紙６"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847725</xdr:colOff>
      <xdr:row>0</xdr:row>
      <xdr:rowOff>47625</xdr:rowOff>
    </xdr:from>
    <xdr:to>
      <xdr:col>11</xdr:col>
      <xdr:colOff>657225</xdr:colOff>
      <xdr:row>0</xdr:row>
      <xdr:rowOff>514350</xdr:rowOff>
    </xdr:to>
    <xdr:sp macro="" textlink="">
      <xdr:nvSpPr>
        <xdr:cNvPr id="15415" name="Text Box 1"/>
        <xdr:cNvSpPr txBox="1">
          <a:spLocks noChangeArrowheads="1"/>
        </xdr:cNvSpPr>
      </xdr:nvSpPr>
      <xdr:spPr bwMode="auto">
        <a:xfrm>
          <a:off x="16021050" y="47625"/>
          <a:ext cx="1914525" cy="4667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lnSpc>
              <a:spcPts val="3000"/>
            </a:lnSpc>
            <a:defRPr sz="1000"/>
          </a:pPr>
          <a:r>
            <a:rPr lang="ja-JP" altLang="en-US" sz="2400" b="1" i="0" u="none" strike="noStrike" baseline="0">
              <a:solidFill>
                <a:srgbClr val="000000"/>
              </a:solidFill>
              <a:latin typeface="ＭＳ Ｐゴシック"/>
              <a:ea typeface="ＭＳ Ｐゴシック"/>
            </a:rPr>
            <a:t>別紙２-1</a:t>
          </a:r>
        </a:p>
        <a:p>
          <a:pPr algn="ctr" rtl="0">
            <a:lnSpc>
              <a:spcPts val="2900"/>
            </a:lnSpc>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tabSelected="1" view="pageBreakPreview" zoomScale="80" zoomScaleNormal="100" zoomScaleSheetLayoutView="80" workbookViewId="0">
      <pane ySplit="9" topLeftCell="A10" activePane="bottomLeft" state="frozenSplit"/>
      <selection activeCell="A2" sqref="A2:F2"/>
      <selection pane="bottomLeft" activeCell="D10" sqref="D10:D147"/>
    </sheetView>
  </sheetViews>
  <sheetFormatPr defaultColWidth="9" defaultRowHeight="13" x14ac:dyDescent="0.2"/>
  <cols>
    <col min="1" max="1" width="6.08984375" style="10" customWidth="1"/>
    <col min="2" max="2" width="31.90625" style="3" customWidth="1"/>
    <col min="3" max="3" width="10.08984375" style="3" customWidth="1"/>
    <col min="4" max="4" width="16.90625" style="10" customWidth="1"/>
    <col min="5" max="5" width="9.6328125" style="3" customWidth="1"/>
    <col min="6" max="6" width="20" style="10" customWidth="1"/>
    <col min="7" max="7" width="19" style="3" customWidth="1"/>
    <col min="8" max="8" width="14.26953125" style="10" customWidth="1"/>
    <col min="9" max="9" width="16.453125" style="10" customWidth="1"/>
    <col min="10" max="10" width="21.08984375" style="10" customWidth="1"/>
    <col min="11" max="11" width="22.90625" style="10" customWidth="1"/>
    <col min="12" max="12" width="9" style="10"/>
    <col min="13" max="13" width="27.08984375" style="10" hidden="1" customWidth="1"/>
    <col min="14" max="14" width="11" style="10" hidden="1" customWidth="1"/>
    <col min="15" max="15" width="10.453125" style="10" hidden="1" customWidth="1"/>
    <col min="16" max="16" width="9.453125" style="10" hidden="1" customWidth="1"/>
    <col min="17" max="16384" width="9" style="10"/>
  </cols>
  <sheetData>
    <row r="1" spans="1:14" ht="42" customHeight="1" x14ac:dyDescent="0.2">
      <c r="A1" s="90" t="s">
        <v>97</v>
      </c>
      <c r="B1" s="90"/>
      <c r="C1" s="90"/>
      <c r="D1" s="90"/>
      <c r="E1" s="90"/>
      <c r="F1" s="90"/>
      <c r="H1" s="89" t="s">
        <v>98</v>
      </c>
      <c r="I1" s="89"/>
      <c r="J1" s="89"/>
      <c r="K1" s="89"/>
      <c r="L1" s="89"/>
    </row>
    <row r="2" spans="1:14" s="34" customFormat="1" ht="42.75" customHeight="1" x14ac:dyDescent="0.45">
      <c r="A2" s="75" t="s">
        <v>113</v>
      </c>
      <c r="B2" s="75"/>
      <c r="C2" s="75"/>
      <c r="D2" s="75"/>
      <c r="E2" s="75"/>
      <c r="F2" s="75"/>
      <c r="G2" s="65"/>
      <c r="H2" s="89"/>
      <c r="I2" s="89"/>
      <c r="J2" s="89"/>
      <c r="K2" s="89"/>
      <c r="L2" s="89"/>
      <c r="N2" s="66" t="s">
        <v>99</v>
      </c>
    </row>
    <row r="3" spans="1:14" s="34" customFormat="1" ht="42" customHeight="1" x14ac:dyDescent="0.2">
      <c r="A3" s="87" t="s">
        <v>114</v>
      </c>
      <c r="B3" s="87"/>
      <c r="C3" s="87"/>
      <c r="D3" s="87"/>
      <c r="E3" s="87"/>
      <c r="F3" s="87"/>
      <c r="G3" s="67"/>
      <c r="H3" s="89"/>
      <c r="I3" s="89"/>
      <c r="J3" s="89"/>
      <c r="K3" s="89"/>
      <c r="L3" s="89"/>
    </row>
    <row r="4" spans="1:14" ht="42.75" customHeight="1" thickBot="1" x14ac:dyDescent="0.25">
      <c r="A4" s="88" t="s">
        <v>111</v>
      </c>
      <c r="B4" s="88"/>
      <c r="C4" s="88"/>
      <c r="D4" s="88"/>
      <c r="E4" s="88"/>
      <c r="F4" s="88"/>
      <c r="G4" s="68"/>
      <c r="H4" s="89"/>
      <c r="I4" s="89"/>
      <c r="J4" s="89"/>
      <c r="K4" s="89"/>
      <c r="L4" s="89"/>
    </row>
    <row r="5" spans="1:14" ht="17.25" customHeight="1" thickBot="1" x14ac:dyDescent="0.25">
      <c r="A5" s="91" t="s">
        <v>91</v>
      </c>
      <c r="B5" s="84" t="s">
        <v>63</v>
      </c>
      <c r="C5" s="94" t="s">
        <v>61</v>
      </c>
      <c r="D5" s="95"/>
      <c r="E5" s="95"/>
      <c r="F5" s="96"/>
      <c r="G5" s="76" t="s">
        <v>68</v>
      </c>
      <c r="H5" s="77"/>
      <c r="I5" s="77"/>
      <c r="J5" s="78"/>
      <c r="K5" s="97" t="s">
        <v>92</v>
      </c>
    </row>
    <row r="6" spans="1:14" ht="13.5" customHeight="1" x14ac:dyDescent="0.2">
      <c r="A6" s="92"/>
      <c r="B6" s="85"/>
      <c r="C6" s="79" t="s">
        <v>77</v>
      </c>
      <c r="D6" s="79" t="s">
        <v>64</v>
      </c>
      <c r="E6" s="83" t="s">
        <v>62</v>
      </c>
      <c r="F6" s="107" t="s">
        <v>66</v>
      </c>
      <c r="G6" s="107" t="s">
        <v>69</v>
      </c>
      <c r="H6" s="108"/>
      <c r="I6" s="79" t="s">
        <v>76</v>
      </c>
      <c r="J6" s="83" t="s">
        <v>70</v>
      </c>
      <c r="K6" s="98"/>
    </row>
    <row r="7" spans="1:14" ht="15" customHeight="1" x14ac:dyDescent="0.2">
      <c r="A7" s="92"/>
      <c r="B7" s="85"/>
      <c r="C7" s="80"/>
      <c r="D7" s="80"/>
      <c r="E7" s="83"/>
      <c r="F7" s="109"/>
      <c r="G7" s="109"/>
      <c r="H7" s="110"/>
      <c r="I7" s="80"/>
      <c r="J7" s="83"/>
      <c r="K7" s="98"/>
    </row>
    <row r="8" spans="1:14" ht="24" customHeight="1" x14ac:dyDescent="0.2">
      <c r="A8" s="92"/>
      <c r="B8" s="85"/>
      <c r="C8" s="5" t="s">
        <v>78</v>
      </c>
      <c r="D8" s="6" t="s">
        <v>65</v>
      </c>
      <c r="E8" s="5" t="s">
        <v>67</v>
      </c>
      <c r="F8" s="74" t="s">
        <v>110</v>
      </c>
      <c r="G8" s="81" t="s">
        <v>79</v>
      </c>
      <c r="H8" s="82"/>
      <c r="I8" s="7" t="s">
        <v>65</v>
      </c>
      <c r="J8" s="5" t="s">
        <v>71</v>
      </c>
      <c r="K8" s="5" t="s">
        <v>71</v>
      </c>
    </row>
    <row r="9" spans="1:14" ht="19.5" customHeight="1" thickBot="1" x14ac:dyDescent="0.25">
      <c r="A9" s="93"/>
      <c r="B9" s="86"/>
      <c r="C9" s="8" t="s">
        <v>80</v>
      </c>
      <c r="D9" s="8" t="s">
        <v>81</v>
      </c>
      <c r="E9" s="8" t="s">
        <v>82</v>
      </c>
      <c r="F9" s="8" t="s">
        <v>95</v>
      </c>
      <c r="G9" s="105" t="s">
        <v>83</v>
      </c>
      <c r="H9" s="106"/>
      <c r="I9" s="8" t="s">
        <v>84</v>
      </c>
      <c r="J9" s="8" t="s">
        <v>85</v>
      </c>
      <c r="K9" s="71" t="s">
        <v>86</v>
      </c>
    </row>
    <row r="10" spans="1:14" ht="16" customHeight="1" x14ac:dyDescent="0.2">
      <c r="A10" s="112">
        <v>1</v>
      </c>
      <c r="B10" s="119" t="s">
        <v>100</v>
      </c>
      <c r="C10" s="118">
        <v>259</v>
      </c>
      <c r="D10" s="99"/>
      <c r="E10" s="101">
        <v>100</v>
      </c>
      <c r="F10" s="127">
        <f>12*ROUNDDOWN(C10*D10*((185-E10)/100),2)</f>
        <v>0</v>
      </c>
      <c r="G10" s="17" t="s">
        <v>74</v>
      </c>
      <c r="H10" s="45">
        <v>89768</v>
      </c>
      <c r="I10" s="18"/>
      <c r="J10" s="28">
        <f>ROUNDDOWN(H10*I10,2)</f>
        <v>0</v>
      </c>
      <c r="K10" s="129">
        <f>SUM(J10:J11,F10)</f>
        <v>0</v>
      </c>
      <c r="M10" s="125">
        <f>ROUNDDOWN(F10+J10+J11,2)</f>
        <v>0</v>
      </c>
    </row>
    <row r="11" spans="1:14" ht="16" customHeight="1" x14ac:dyDescent="0.2">
      <c r="A11" s="117"/>
      <c r="B11" s="120"/>
      <c r="C11" s="115"/>
      <c r="D11" s="100"/>
      <c r="E11" s="102"/>
      <c r="F11" s="128"/>
      <c r="G11" s="19" t="s">
        <v>75</v>
      </c>
      <c r="H11" s="46">
        <v>197759</v>
      </c>
      <c r="I11" s="20"/>
      <c r="J11" s="21">
        <f>ROUNDDOWN(H11*I11,2)</f>
        <v>0</v>
      </c>
      <c r="K11" s="122"/>
      <c r="M11" s="126"/>
    </row>
    <row r="12" spans="1:14" ht="16" customHeight="1" x14ac:dyDescent="0.2">
      <c r="A12" s="111">
        <f>A10+1</f>
        <v>2</v>
      </c>
      <c r="B12" s="113" t="s">
        <v>0</v>
      </c>
      <c r="C12" s="115">
        <v>86</v>
      </c>
      <c r="D12" s="103"/>
      <c r="E12" s="102">
        <v>100</v>
      </c>
      <c r="F12" s="123">
        <f>12*ROUNDDOWN(C12*D12*((185-E12)/100),2)</f>
        <v>0</v>
      </c>
      <c r="G12" s="29" t="s">
        <v>74</v>
      </c>
      <c r="H12" s="47">
        <v>35170</v>
      </c>
      <c r="I12" s="24"/>
      <c r="J12" s="24">
        <f>ROUNDDOWN(H12*I12,2)</f>
        <v>0</v>
      </c>
      <c r="K12" s="121">
        <f>SUM(J12:J13,F12)</f>
        <v>0</v>
      </c>
      <c r="M12" s="125">
        <f>ROUNDDOWN(F12+J12+J13,2)</f>
        <v>0</v>
      </c>
    </row>
    <row r="13" spans="1:14" ht="16" customHeight="1" x14ac:dyDescent="0.2">
      <c r="A13" s="112"/>
      <c r="B13" s="114"/>
      <c r="C13" s="116"/>
      <c r="D13" s="100"/>
      <c r="E13" s="104"/>
      <c r="F13" s="124"/>
      <c r="G13" s="19" t="s">
        <v>75</v>
      </c>
      <c r="H13" s="46">
        <v>83034</v>
      </c>
      <c r="I13" s="20"/>
      <c r="J13" s="21">
        <f>ROUNDDOWN(H13*I13,2)</f>
        <v>0</v>
      </c>
      <c r="K13" s="122"/>
      <c r="M13" s="126"/>
    </row>
    <row r="14" spans="1:14" ht="16" customHeight="1" x14ac:dyDescent="0.2">
      <c r="A14" s="111">
        <f>A12+1</f>
        <v>3</v>
      </c>
      <c r="B14" s="113" t="s">
        <v>1</v>
      </c>
      <c r="C14" s="115">
        <v>183</v>
      </c>
      <c r="D14" s="103"/>
      <c r="E14" s="102">
        <v>100</v>
      </c>
      <c r="F14" s="123">
        <f>12*ROUNDDOWN(C14*D14*((185-E14)/100),2)</f>
        <v>0</v>
      </c>
      <c r="G14" s="54" t="s">
        <v>74</v>
      </c>
      <c r="H14" s="47">
        <v>85457</v>
      </c>
      <c r="I14" s="24"/>
      <c r="J14" s="24">
        <f t="shared" ref="J14:J77" si="0">ROUNDDOWN(H14*I14,2)</f>
        <v>0</v>
      </c>
      <c r="K14" s="121">
        <f>SUM(J14:J15,F14)</f>
        <v>0</v>
      </c>
      <c r="M14" s="125">
        <f>ROUNDDOWN(F14+J14+J15,2)</f>
        <v>0</v>
      </c>
    </row>
    <row r="15" spans="1:14" ht="16" customHeight="1" x14ac:dyDescent="0.2">
      <c r="A15" s="112"/>
      <c r="B15" s="114"/>
      <c r="C15" s="116"/>
      <c r="D15" s="100"/>
      <c r="E15" s="104"/>
      <c r="F15" s="124"/>
      <c r="G15" s="55" t="s">
        <v>75</v>
      </c>
      <c r="H15" s="48">
        <v>195229</v>
      </c>
      <c r="I15" s="20"/>
      <c r="J15" s="21">
        <f t="shared" si="0"/>
        <v>0</v>
      </c>
      <c r="K15" s="122"/>
      <c r="M15" s="126"/>
    </row>
    <row r="16" spans="1:14" ht="16" customHeight="1" x14ac:dyDescent="0.2">
      <c r="A16" s="111">
        <f>A14+1</f>
        <v>4</v>
      </c>
      <c r="B16" s="113" t="s">
        <v>2</v>
      </c>
      <c r="C16" s="115">
        <v>145</v>
      </c>
      <c r="D16" s="103"/>
      <c r="E16" s="102">
        <v>100</v>
      </c>
      <c r="F16" s="123">
        <f>12*ROUNDDOWN(C16*D16*((185-E16)/100),2)</f>
        <v>0</v>
      </c>
      <c r="G16" s="54" t="s">
        <v>74</v>
      </c>
      <c r="H16" s="47">
        <v>56618</v>
      </c>
      <c r="I16" s="22"/>
      <c r="J16" s="24">
        <f t="shared" si="0"/>
        <v>0</v>
      </c>
      <c r="K16" s="121">
        <f>SUM(J16:J17,F16)</f>
        <v>0</v>
      </c>
      <c r="M16" s="125">
        <f>ROUNDDOWN(F16+J16+J17,2)</f>
        <v>0</v>
      </c>
    </row>
    <row r="17" spans="1:16" ht="16" customHeight="1" x14ac:dyDescent="0.2">
      <c r="A17" s="112"/>
      <c r="B17" s="114"/>
      <c r="C17" s="116"/>
      <c r="D17" s="100"/>
      <c r="E17" s="104"/>
      <c r="F17" s="124"/>
      <c r="G17" s="55" t="s">
        <v>75</v>
      </c>
      <c r="H17" s="48">
        <v>142313</v>
      </c>
      <c r="I17" s="23"/>
      <c r="J17" s="21">
        <f t="shared" si="0"/>
        <v>0</v>
      </c>
      <c r="K17" s="122"/>
      <c r="M17" s="126"/>
    </row>
    <row r="18" spans="1:16" ht="16" customHeight="1" x14ac:dyDescent="0.2">
      <c r="A18" s="111">
        <f>A16+1</f>
        <v>5</v>
      </c>
      <c r="B18" s="113" t="s">
        <v>3</v>
      </c>
      <c r="C18" s="115">
        <v>116</v>
      </c>
      <c r="D18" s="103"/>
      <c r="E18" s="102">
        <v>100</v>
      </c>
      <c r="F18" s="123">
        <f>12*ROUNDDOWN(C18*D18*((185-E18)/100),2)</f>
        <v>0</v>
      </c>
      <c r="G18" s="54" t="s">
        <v>74</v>
      </c>
      <c r="H18" s="47">
        <v>40033</v>
      </c>
      <c r="I18" s="22"/>
      <c r="J18" s="24">
        <f t="shared" si="0"/>
        <v>0</v>
      </c>
      <c r="K18" s="121">
        <f>SUM(J18:J19,F18)</f>
        <v>0</v>
      </c>
      <c r="M18" s="125">
        <f>ROUNDDOWN(F18+J18+J19,2)</f>
        <v>0</v>
      </c>
    </row>
    <row r="19" spans="1:16" ht="16" customHeight="1" x14ac:dyDescent="0.2">
      <c r="A19" s="112"/>
      <c r="B19" s="114"/>
      <c r="C19" s="116"/>
      <c r="D19" s="100"/>
      <c r="E19" s="104"/>
      <c r="F19" s="124"/>
      <c r="G19" s="55" t="s">
        <v>75</v>
      </c>
      <c r="H19" s="48">
        <v>114751</v>
      </c>
      <c r="I19" s="23"/>
      <c r="J19" s="21">
        <f t="shared" si="0"/>
        <v>0</v>
      </c>
      <c r="K19" s="122"/>
      <c r="M19" s="126"/>
    </row>
    <row r="20" spans="1:16" ht="16" customHeight="1" x14ac:dyDescent="0.2">
      <c r="A20" s="111">
        <f>A18+1</f>
        <v>6</v>
      </c>
      <c r="B20" s="113" t="s">
        <v>4</v>
      </c>
      <c r="C20" s="115">
        <v>155</v>
      </c>
      <c r="D20" s="103"/>
      <c r="E20" s="102">
        <v>100</v>
      </c>
      <c r="F20" s="123">
        <f>12*ROUNDDOWN(C20*D20*((185-E20)/100),2)</f>
        <v>0</v>
      </c>
      <c r="G20" s="54" t="s">
        <v>74</v>
      </c>
      <c r="H20" s="50">
        <v>60948</v>
      </c>
      <c r="I20" s="22"/>
      <c r="J20" s="24">
        <f t="shared" si="0"/>
        <v>0</v>
      </c>
      <c r="K20" s="121">
        <f>SUM(J20:J21,F20)</f>
        <v>0</v>
      </c>
      <c r="M20" s="125">
        <f>ROUNDDOWN(F20+J20+J21,2)</f>
        <v>0</v>
      </c>
    </row>
    <row r="21" spans="1:16" ht="16" customHeight="1" x14ac:dyDescent="0.2">
      <c r="A21" s="112"/>
      <c r="B21" s="114"/>
      <c r="C21" s="116"/>
      <c r="D21" s="100"/>
      <c r="E21" s="104"/>
      <c r="F21" s="124"/>
      <c r="G21" s="55" t="s">
        <v>75</v>
      </c>
      <c r="H21" s="51">
        <v>154386</v>
      </c>
      <c r="I21" s="23"/>
      <c r="J21" s="21">
        <f t="shared" si="0"/>
        <v>0</v>
      </c>
      <c r="K21" s="122"/>
      <c r="M21" s="126"/>
    </row>
    <row r="22" spans="1:16" ht="16" customHeight="1" x14ac:dyDescent="0.2">
      <c r="A22" s="111">
        <f>A20+1</f>
        <v>7</v>
      </c>
      <c r="B22" s="113" t="s">
        <v>5</v>
      </c>
      <c r="C22" s="115">
        <v>134</v>
      </c>
      <c r="D22" s="103"/>
      <c r="E22" s="102">
        <v>100</v>
      </c>
      <c r="F22" s="123">
        <f>12*ROUNDDOWN(C22*D22*((185-E22)/100),2)</f>
        <v>0</v>
      </c>
      <c r="G22" s="26" t="s">
        <v>74</v>
      </c>
      <c r="H22" s="49">
        <v>57529</v>
      </c>
      <c r="I22" s="22"/>
      <c r="J22" s="24">
        <f t="shared" si="0"/>
        <v>0</v>
      </c>
      <c r="K22" s="121">
        <f>SUM(J22:J23,F22)</f>
        <v>0</v>
      </c>
      <c r="M22" s="125">
        <f>ROUNDDOWN(F22+J22+J23,2)</f>
        <v>0</v>
      </c>
    </row>
    <row r="23" spans="1:16" ht="16" customHeight="1" thickBot="1" x14ac:dyDescent="0.25">
      <c r="A23" s="112"/>
      <c r="B23" s="114"/>
      <c r="C23" s="116"/>
      <c r="D23" s="100"/>
      <c r="E23" s="104"/>
      <c r="F23" s="124"/>
      <c r="G23" s="25" t="s">
        <v>75</v>
      </c>
      <c r="H23" s="46">
        <v>147778</v>
      </c>
      <c r="I23" s="23"/>
      <c r="J23" s="21">
        <f t="shared" si="0"/>
        <v>0</v>
      </c>
      <c r="K23" s="122"/>
      <c r="M23" s="126"/>
    </row>
    <row r="24" spans="1:16" ht="16" customHeight="1" thickBot="1" x14ac:dyDescent="0.25">
      <c r="A24" s="111">
        <f>A22+1</f>
        <v>8</v>
      </c>
      <c r="B24" s="113" t="s">
        <v>6</v>
      </c>
      <c r="C24" s="115">
        <v>176</v>
      </c>
      <c r="D24" s="103"/>
      <c r="E24" s="102">
        <v>100</v>
      </c>
      <c r="F24" s="123">
        <f>12*ROUNDDOWN(C24*D24*((185-E24)/100),2)</f>
        <v>0</v>
      </c>
      <c r="G24" s="27" t="s">
        <v>74</v>
      </c>
      <c r="H24" s="47">
        <v>49704</v>
      </c>
      <c r="I24" s="28"/>
      <c r="J24" s="24">
        <f t="shared" si="0"/>
        <v>0</v>
      </c>
      <c r="K24" s="121">
        <f>SUM(J24:J25,F24)</f>
        <v>0</v>
      </c>
      <c r="M24" s="125">
        <f>ROUNDDOWN(F24+J24+J25,2)</f>
        <v>0</v>
      </c>
      <c r="N24" s="36">
        <v>56236181</v>
      </c>
      <c r="O24" s="1">
        <f t="shared" ref="O24:O53" si="1">ROUNDUP(N24*100/108,0)</f>
        <v>52070538</v>
      </c>
      <c r="P24" s="10">
        <f t="shared" ref="P24:P53" si="2">O24*1.08</f>
        <v>56236181.040000007</v>
      </c>
    </row>
    <row r="25" spans="1:16" ht="16" customHeight="1" thickBot="1" x14ac:dyDescent="0.25">
      <c r="A25" s="112"/>
      <c r="B25" s="114"/>
      <c r="C25" s="116"/>
      <c r="D25" s="100"/>
      <c r="E25" s="104"/>
      <c r="F25" s="124"/>
      <c r="G25" s="19" t="s">
        <v>75</v>
      </c>
      <c r="H25" s="48">
        <v>114031</v>
      </c>
      <c r="I25" s="20"/>
      <c r="J25" s="21">
        <f t="shared" si="0"/>
        <v>0</v>
      </c>
      <c r="K25" s="122"/>
      <c r="M25" s="126"/>
      <c r="N25" s="36">
        <v>56236182</v>
      </c>
      <c r="O25" s="1">
        <f t="shared" si="1"/>
        <v>52070539</v>
      </c>
      <c r="P25" s="10">
        <f t="shared" si="2"/>
        <v>56236182.120000005</v>
      </c>
    </row>
    <row r="26" spans="1:16" ht="16" customHeight="1" thickBot="1" x14ac:dyDescent="0.25">
      <c r="A26" s="111">
        <f>A24+1</f>
        <v>9</v>
      </c>
      <c r="B26" s="113" t="s">
        <v>101</v>
      </c>
      <c r="C26" s="115">
        <v>99</v>
      </c>
      <c r="D26" s="103"/>
      <c r="E26" s="102">
        <v>100</v>
      </c>
      <c r="F26" s="123">
        <f>12*ROUNDDOWN(C26*D26*((185-E26)/100),2)</f>
        <v>0</v>
      </c>
      <c r="G26" s="29" t="s">
        <v>74</v>
      </c>
      <c r="H26" s="47">
        <v>40645</v>
      </c>
      <c r="I26" s="24"/>
      <c r="J26" s="24">
        <f t="shared" si="0"/>
        <v>0</v>
      </c>
      <c r="K26" s="121">
        <f>SUM(J26:J27,F26)</f>
        <v>0</v>
      </c>
      <c r="M26" s="125">
        <f>ROUNDDOWN(F26+J26+J27,2)</f>
        <v>0</v>
      </c>
      <c r="N26" s="36">
        <v>56236181</v>
      </c>
      <c r="O26" s="1">
        <f t="shared" si="1"/>
        <v>52070538</v>
      </c>
      <c r="P26" s="10">
        <f t="shared" si="2"/>
        <v>56236181.040000007</v>
      </c>
    </row>
    <row r="27" spans="1:16" ht="16" customHeight="1" thickBot="1" x14ac:dyDescent="0.25">
      <c r="A27" s="112"/>
      <c r="B27" s="114"/>
      <c r="C27" s="116"/>
      <c r="D27" s="100"/>
      <c r="E27" s="104"/>
      <c r="F27" s="124"/>
      <c r="G27" s="30" t="s">
        <v>75</v>
      </c>
      <c r="H27" s="48">
        <v>107564</v>
      </c>
      <c r="I27" s="21"/>
      <c r="J27" s="21">
        <f t="shared" si="0"/>
        <v>0</v>
      </c>
      <c r="K27" s="122"/>
      <c r="M27" s="126"/>
      <c r="N27" s="36">
        <v>56236182</v>
      </c>
      <c r="O27" s="1">
        <f t="shared" si="1"/>
        <v>52070539</v>
      </c>
      <c r="P27" s="10">
        <f t="shared" si="2"/>
        <v>56236182.120000005</v>
      </c>
    </row>
    <row r="28" spans="1:16" ht="16" customHeight="1" thickBot="1" x14ac:dyDescent="0.25">
      <c r="A28" s="111">
        <f>A26+1</f>
        <v>10</v>
      </c>
      <c r="B28" s="113" t="s">
        <v>7</v>
      </c>
      <c r="C28" s="115">
        <v>188</v>
      </c>
      <c r="D28" s="103"/>
      <c r="E28" s="102">
        <v>100</v>
      </c>
      <c r="F28" s="123">
        <f>12*ROUNDDOWN(C28*D28*((185-E28)/100),2)</f>
        <v>0</v>
      </c>
      <c r="G28" s="29" t="s">
        <v>74</v>
      </c>
      <c r="H28" s="47">
        <v>73246</v>
      </c>
      <c r="I28" s="24"/>
      <c r="J28" s="24">
        <f t="shared" si="0"/>
        <v>0</v>
      </c>
      <c r="K28" s="121">
        <f>SUM(J28:J29,F28)</f>
        <v>0</v>
      </c>
      <c r="M28" s="125">
        <f>ROUNDDOWN(F28+J28+J29,2)</f>
        <v>0</v>
      </c>
      <c r="N28" s="36"/>
      <c r="O28" s="1"/>
    </row>
    <row r="29" spans="1:16" ht="16" customHeight="1" thickBot="1" x14ac:dyDescent="0.25">
      <c r="A29" s="112"/>
      <c r="B29" s="114"/>
      <c r="C29" s="116"/>
      <c r="D29" s="100"/>
      <c r="E29" s="104"/>
      <c r="F29" s="124"/>
      <c r="G29" s="30" t="s">
        <v>75</v>
      </c>
      <c r="H29" s="48">
        <v>174007</v>
      </c>
      <c r="I29" s="21"/>
      <c r="J29" s="21">
        <f t="shared" si="0"/>
        <v>0</v>
      </c>
      <c r="K29" s="122"/>
      <c r="M29" s="126"/>
      <c r="N29" s="36"/>
      <c r="O29" s="1"/>
    </row>
    <row r="30" spans="1:16" ht="16" customHeight="1" thickBot="1" x14ac:dyDescent="0.25">
      <c r="A30" s="111">
        <f>A28+1</f>
        <v>11</v>
      </c>
      <c r="B30" s="113" t="s">
        <v>8</v>
      </c>
      <c r="C30" s="115">
        <v>235</v>
      </c>
      <c r="D30" s="103"/>
      <c r="E30" s="102">
        <v>100</v>
      </c>
      <c r="F30" s="123">
        <f>12*ROUNDDOWN(C30*D30*((185-E30)/100),2)</f>
        <v>0</v>
      </c>
      <c r="G30" s="31" t="s">
        <v>74</v>
      </c>
      <c r="H30" s="47">
        <v>73851</v>
      </c>
      <c r="I30" s="24"/>
      <c r="J30" s="24">
        <f t="shared" si="0"/>
        <v>0</v>
      </c>
      <c r="K30" s="121">
        <f>SUM(J30:J31,F30)</f>
        <v>0</v>
      </c>
      <c r="M30" s="125">
        <f>ROUNDDOWN(F30+J30+J31,2)</f>
        <v>0</v>
      </c>
      <c r="N30" s="36">
        <v>56236181</v>
      </c>
      <c r="O30" s="1">
        <f t="shared" si="1"/>
        <v>52070538</v>
      </c>
      <c r="P30" s="10">
        <f t="shared" si="2"/>
        <v>56236181.040000007</v>
      </c>
    </row>
    <row r="31" spans="1:16" ht="16" customHeight="1" thickBot="1" x14ac:dyDescent="0.25">
      <c r="A31" s="112"/>
      <c r="B31" s="114"/>
      <c r="C31" s="116"/>
      <c r="D31" s="100"/>
      <c r="E31" s="104"/>
      <c r="F31" s="124"/>
      <c r="G31" s="32" t="s">
        <v>75</v>
      </c>
      <c r="H31" s="48">
        <v>163293</v>
      </c>
      <c r="I31" s="21"/>
      <c r="J31" s="21">
        <f t="shared" si="0"/>
        <v>0</v>
      </c>
      <c r="K31" s="122"/>
      <c r="M31" s="126"/>
      <c r="N31" s="36">
        <v>56236182</v>
      </c>
      <c r="O31" s="1">
        <f t="shared" si="1"/>
        <v>52070539</v>
      </c>
      <c r="P31" s="10">
        <f t="shared" si="2"/>
        <v>56236182.120000005</v>
      </c>
    </row>
    <row r="32" spans="1:16" ht="16" customHeight="1" thickBot="1" x14ac:dyDescent="0.25">
      <c r="A32" s="111">
        <f>A30+1</f>
        <v>12</v>
      </c>
      <c r="B32" s="113" t="s">
        <v>9</v>
      </c>
      <c r="C32" s="115">
        <v>121</v>
      </c>
      <c r="D32" s="103"/>
      <c r="E32" s="102">
        <v>100</v>
      </c>
      <c r="F32" s="123">
        <f>12*ROUNDDOWN(C32*D32*((185-E32)/100),2)</f>
        <v>0</v>
      </c>
      <c r="G32" s="31" t="s">
        <v>74</v>
      </c>
      <c r="H32" s="47">
        <v>38945</v>
      </c>
      <c r="I32" s="24"/>
      <c r="J32" s="24">
        <f t="shared" si="0"/>
        <v>0</v>
      </c>
      <c r="K32" s="121">
        <f>SUM(J32:J33,F32)</f>
        <v>0</v>
      </c>
      <c r="M32" s="125">
        <f>ROUNDDOWN(F32+J32+J33,2)</f>
        <v>0</v>
      </c>
      <c r="N32" s="36">
        <v>56236181</v>
      </c>
      <c r="O32" s="1">
        <f t="shared" si="1"/>
        <v>52070538</v>
      </c>
      <c r="P32" s="10">
        <f t="shared" si="2"/>
        <v>56236181.040000007</v>
      </c>
    </row>
    <row r="33" spans="1:16" ht="16" customHeight="1" thickBot="1" x14ac:dyDescent="0.25">
      <c r="A33" s="112"/>
      <c r="B33" s="114"/>
      <c r="C33" s="116"/>
      <c r="D33" s="100"/>
      <c r="E33" s="104"/>
      <c r="F33" s="124"/>
      <c r="G33" s="32" t="s">
        <v>75</v>
      </c>
      <c r="H33" s="48">
        <v>130197</v>
      </c>
      <c r="I33" s="21"/>
      <c r="J33" s="21">
        <f t="shared" si="0"/>
        <v>0</v>
      </c>
      <c r="K33" s="122"/>
      <c r="M33" s="126"/>
      <c r="N33" s="36">
        <v>56236182</v>
      </c>
      <c r="O33" s="1">
        <f t="shared" si="1"/>
        <v>52070539</v>
      </c>
      <c r="P33" s="10">
        <f t="shared" si="2"/>
        <v>56236182.120000005</v>
      </c>
    </row>
    <row r="34" spans="1:16" ht="16" customHeight="1" thickBot="1" x14ac:dyDescent="0.25">
      <c r="A34" s="111">
        <f>A32+1</f>
        <v>13</v>
      </c>
      <c r="B34" s="113" t="s">
        <v>10</v>
      </c>
      <c r="C34" s="115">
        <v>242</v>
      </c>
      <c r="D34" s="103"/>
      <c r="E34" s="102">
        <v>100</v>
      </c>
      <c r="F34" s="123">
        <f>12*ROUNDDOWN(C34*D34*((185-E34)/100),2)</f>
        <v>0</v>
      </c>
      <c r="G34" s="31" t="s">
        <v>74</v>
      </c>
      <c r="H34" s="47">
        <v>77106</v>
      </c>
      <c r="I34" s="24"/>
      <c r="J34" s="24">
        <f t="shared" si="0"/>
        <v>0</v>
      </c>
      <c r="K34" s="121">
        <f>SUM(J34:J35,F34)</f>
        <v>0</v>
      </c>
      <c r="M34" s="125">
        <f>ROUNDDOWN(F34+J34+J35,2)</f>
        <v>0</v>
      </c>
      <c r="N34" s="36">
        <v>56236181</v>
      </c>
      <c r="O34" s="1">
        <f t="shared" si="1"/>
        <v>52070538</v>
      </c>
      <c r="P34" s="10">
        <f t="shared" si="2"/>
        <v>56236181.040000007</v>
      </c>
    </row>
    <row r="35" spans="1:16" ht="16" customHeight="1" thickBot="1" x14ac:dyDescent="0.25">
      <c r="A35" s="112"/>
      <c r="B35" s="114"/>
      <c r="C35" s="116"/>
      <c r="D35" s="100"/>
      <c r="E35" s="104"/>
      <c r="F35" s="124"/>
      <c r="G35" s="32" t="s">
        <v>75</v>
      </c>
      <c r="H35" s="48">
        <v>216972</v>
      </c>
      <c r="I35" s="21"/>
      <c r="J35" s="21">
        <f t="shared" si="0"/>
        <v>0</v>
      </c>
      <c r="K35" s="122"/>
      <c r="M35" s="126"/>
      <c r="N35" s="36">
        <v>56236182</v>
      </c>
      <c r="O35" s="1">
        <f t="shared" si="1"/>
        <v>52070539</v>
      </c>
      <c r="P35" s="10">
        <f t="shared" si="2"/>
        <v>56236182.120000005</v>
      </c>
    </row>
    <row r="36" spans="1:16" ht="16" customHeight="1" thickBot="1" x14ac:dyDescent="0.25">
      <c r="A36" s="111">
        <f>A34+1</f>
        <v>14</v>
      </c>
      <c r="B36" s="113" t="s">
        <v>11</v>
      </c>
      <c r="C36" s="115">
        <v>218</v>
      </c>
      <c r="D36" s="103"/>
      <c r="E36" s="102">
        <v>100</v>
      </c>
      <c r="F36" s="123">
        <f>12*ROUNDDOWN(C36*D36*((185-E36)/100),2)</f>
        <v>0</v>
      </c>
      <c r="G36" s="31" t="s">
        <v>74</v>
      </c>
      <c r="H36" s="47">
        <v>64236</v>
      </c>
      <c r="I36" s="24"/>
      <c r="J36" s="24">
        <f t="shared" si="0"/>
        <v>0</v>
      </c>
      <c r="K36" s="121">
        <f>SUM(J36:J37,F36)</f>
        <v>0</v>
      </c>
      <c r="M36" s="125">
        <f>ROUNDDOWN(F36+J36+J37,2)</f>
        <v>0</v>
      </c>
      <c r="N36" s="36">
        <v>56236181</v>
      </c>
      <c r="O36" s="1">
        <f t="shared" si="1"/>
        <v>52070538</v>
      </c>
      <c r="P36" s="10">
        <f t="shared" si="2"/>
        <v>56236181.040000007</v>
      </c>
    </row>
    <row r="37" spans="1:16" ht="16" customHeight="1" thickBot="1" x14ac:dyDescent="0.25">
      <c r="A37" s="112"/>
      <c r="B37" s="114"/>
      <c r="C37" s="116"/>
      <c r="D37" s="100"/>
      <c r="E37" s="104"/>
      <c r="F37" s="124"/>
      <c r="G37" s="32" t="s">
        <v>75</v>
      </c>
      <c r="H37" s="48">
        <v>142516</v>
      </c>
      <c r="I37" s="21"/>
      <c r="J37" s="21">
        <f t="shared" si="0"/>
        <v>0</v>
      </c>
      <c r="K37" s="122"/>
      <c r="M37" s="126"/>
      <c r="N37" s="36">
        <v>56236182</v>
      </c>
      <c r="O37" s="1">
        <f t="shared" si="1"/>
        <v>52070539</v>
      </c>
      <c r="P37" s="10">
        <f t="shared" si="2"/>
        <v>56236182.120000005</v>
      </c>
    </row>
    <row r="38" spans="1:16" ht="16" customHeight="1" thickBot="1" x14ac:dyDescent="0.25">
      <c r="A38" s="111">
        <f>A36+1</f>
        <v>15</v>
      </c>
      <c r="B38" s="130" t="s">
        <v>12</v>
      </c>
      <c r="C38" s="115">
        <v>131</v>
      </c>
      <c r="D38" s="103"/>
      <c r="E38" s="102">
        <v>100</v>
      </c>
      <c r="F38" s="123">
        <f>12*ROUNDDOWN(C38*D38*((185-E38)/100),2)</f>
        <v>0</v>
      </c>
      <c r="G38" s="31" t="s">
        <v>74</v>
      </c>
      <c r="H38" s="47">
        <v>47953</v>
      </c>
      <c r="I38" s="24"/>
      <c r="J38" s="24">
        <f t="shared" si="0"/>
        <v>0</v>
      </c>
      <c r="K38" s="121">
        <f>SUM(J38:J39,F38)</f>
        <v>0</v>
      </c>
      <c r="M38" s="125">
        <f>ROUNDDOWN(F38+J38+J39,2)</f>
        <v>0</v>
      </c>
      <c r="N38" s="36"/>
      <c r="O38" s="1"/>
    </row>
    <row r="39" spans="1:16" ht="16" customHeight="1" thickBot="1" x14ac:dyDescent="0.25">
      <c r="A39" s="112"/>
      <c r="B39" s="131"/>
      <c r="C39" s="116"/>
      <c r="D39" s="100"/>
      <c r="E39" s="104"/>
      <c r="F39" s="124"/>
      <c r="G39" s="32" t="s">
        <v>75</v>
      </c>
      <c r="H39" s="48">
        <v>121089</v>
      </c>
      <c r="I39" s="21"/>
      <c r="J39" s="21">
        <f t="shared" si="0"/>
        <v>0</v>
      </c>
      <c r="K39" s="122"/>
      <c r="M39" s="126"/>
      <c r="N39" s="36"/>
      <c r="O39" s="1"/>
    </row>
    <row r="40" spans="1:16" ht="16" customHeight="1" thickBot="1" x14ac:dyDescent="0.25">
      <c r="A40" s="111">
        <f>A38+1</f>
        <v>16</v>
      </c>
      <c r="B40" s="113" t="s">
        <v>13</v>
      </c>
      <c r="C40" s="115">
        <v>165</v>
      </c>
      <c r="D40" s="103"/>
      <c r="E40" s="102">
        <v>100</v>
      </c>
      <c r="F40" s="123">
        <f>12*ROUNDDOWN(C40*D40*((185-E40)/100),2)</f>
        <v>0</v>
      </c>
      <c r="G40" s="31" t="s">
        <v>74</v>
      </c>
      <c r="H40" s="47">
        <v>61744</v>
      </c>
      <c r="I40" s="24"/>
      <c r="J40" s="24">
        <f t="shared" si="0"/>
        <v>0</v>
      </c>
      <c r="K40" s="121">
        <f>SUM(J40:J41,F40)</f>
        <v>0</v>
      </c>
      <c r="M40" s="125">
        <f>ROUNDDOWN(F40+J40+J41,2)</f>
        <v>0</v>
      </c>
      <c r="N40" s="36"/>
      <c r="O40" s="1"/>
    </row>
    <row r="41" spans="1:16" ht="16" customHeight="1" thickBot="1" x14ac:dyDescent="0.25">
      <c r="A41" s="112"/>
      <c r="B41" s="114"/>
      <c r="C41" s="116"/>
      <c r="D41" s="100"/>
      <c r="E41" s="104"/>
      <c r="F41" s="124"/>
      <c r="G41" s="32" t="s">
        <v>75</v>
      </c>
      <c r="H41" s="48">
        <v>146658</v>
      </c>
      <c r="I41" s="21"/>
      <c r="J41" s="21">
        <f t="shared" si="0"/>
        <v>0</v>
      </c>
      <c r="K41" s="122"/>
      <c r="M41" s="126"/>
      <c r="N41" s="36"/>
      <c r="O41" s="1"/>
    </row>
    <row r="42" spans="1:16" ht="16" customHeight="1" thickBot="1" x14ac:dyDescent="0.25">
      <c r="A42" s="111">
        <f>A40+1</f>
        <v>17</v>
      </c>
      <c r="B42" s="113" t="s">
        <v>14</v>
      </c>
      <c r="C42" s="115">
        <v>150</v>
      </c>
      <c r="D42" s="103"/>
      <c r="E42" s="102">
        <v>100</v>
      </c>
      <c r="F42" s="123">
        <f>12*ROUNDDOWN(C42*D42*((185-E42)/100),2)</f>
        <v>0</v>
      </c>
      <c r="G42" s="31" t="s">
        <v>74</v>
      </c>
      <c r="H42" s="47">
        <v>51508</v>
      </c>
      <c r="I42" s="24"/>
      <c r="J42" s="24">
        <f t="shared" si="0"/>
        <v>0</v>
      </c>
      <c r="K42" s="121">
        <f>SUM(J42:J43,F42)</f>
        <v>0</v>
      </c>
      <c r="M42" s="125">
        <f>ROUNDDOWN(F42+J42+J43,2)</f>
        <v>0</v>
      </c>
      <c r="N42" s="36">
        <v>56236181</v>
      </c>
      <c r="O42" s="1">
        <f t="shared" si="1"/>
        <v>52070538</v>
      </c>
      <c r="P42" s="10">
        <f t="shared" si="2"/>
        <v>56236181.040000007</v>
      </c>
    </row>
    <row r="43" spans="1:16" ht="16" customHeight="1" thickBot="1" x14ac:dyDescent="0.25">
      <c r="A43" s="112"/>
      <c r="B43" s="114"/>
      <c r="C43" s="116"/>
      <c r="D43" s="100"/>
      <c r="E43" s="104"/>
      <c r="F43" s="124"/>
      <c r="G43" s="32" t="s">
        <v>75</v>
      </c>
      <c r="H43" s="48">
        <v>115878</v>
      </c>
      <c r="I43" s="21"/>
      <c r="J43" s="21">
        <f t="shared" si="0"/>
        <v>0</v>
      </c>
      <c r="K43" s="122"/>
      <c r="M43" s="126"/>
      <c r="N43" s="36">
        <v>56236182</v>
      </c>
      <c r="O43" s="1">
        <f t="shared" si="1"/>
        <v>52070539</v>
      </c>
      <c r="P43" s="10">
        <f t="shared" si="2"/>
        <v>56236182.120000005</v>
      </c>
    </row>
    <row r="44" spans="1:16" ht="16" customHeight="1" thickBot="1" x14ac:dyDescent="0.25">
      <c r="A44" s="111">
        <f>A42+1</f>
        <v>18</v>
      </c>
      <c r="B44" s="113" t="s">
        <v>15</v>
      </c>
      <c r="C44" s="115">
        <v>125</v>
      </c>
      <c r="D44" s="103"/>
      <c r="E44" s="102">
        <v>100</v>
      </c>
      <c r="F44" s="123">
        <f>12*ROUNDDOWN(C44*D44*((185-E44)/100),2)</f>
        <v>0</v>
      </c>
      <c r="G44" s="31" t="s">
        <v>74</v>
      </c>
      <c r="H44" s="47">
        <v>45559</v>
      </c>
      <c r="I44" s="24"/>
      <c r="J44" s="24">
        <f t="shared" si="0"/>
        <v>0</v>
      </c>
      <c r="K44" s="121">
        <f>SUM(J44:J45,F44)</f>
        <v>0</v>
      </c>
      <c r="M44" s="125">
        <f>ROUNDDOWN(F44+J44+J45,2)</f>
        <v>0</v>
      </c>
      <c r="N44" s="36">
        <v>56236181</v>
      </c>
      <c r="O44" s="1">
        <f t="shared" si="1"/>
        <v>52070538</v>
      </c>
      <c r="P44" s="10">
        <f t="shared" si="2"/>
        <v>56236181.040000007</v>
      </c>
    </row>
    <row r="45" spans="1:16" ht="16" customHeight="1" thickBot="1" x14ac:dyDescent="0.25">
      <c r="A45" s="112"/>
      <c r="B45" s="114"/>
      <c r="C45" s="116"/>
      <c r="D45" s="100"/>
      <c r="E45" s="104"/>
      <c r="F45" s="124"/>
      <c r="G45" s="32" t="s">
        <v>75</v>
      </c>
      <c r="H45" s="48">
        <v>92940</v>
      </c>
      <c r="I45" s="21"/>
      <c r="J45" s="21">
        <f t="shared" si="0"/>
        <v>0</v>
      </c>
      <c r="K45" s="122"/>
      <c r="M45" s="126"/>
      <c r="N45" s="36">
        <v>56236182</v>
      </c>
      <c r="O45" s="1">
        <f t="shared" si="1"/>
        <v>52070539</v>
      </c>
      <c r="P45" s="10">
        <f t="shared" si="2"/>
        <v>56236182.120000005</v>
      </c>
    </row>
    <row r="46" spans="1:16" ht="16" customHeight="1" thickBot="1" x14ac:dyDescent="0.25">
      <c r="A46" s="111">
        <f>A44+1</f>
        <v>19</v>
      </c>
      <c r="B46" s="113" t="s">
        <v>16</v>
      </c>
      <c r="C46" s="115">
        <v>73</v>
      </c>
      <c r="D46" s="103"/>
      <c r="E46" s="102">
        <v>100</v>
      </c>
      <c r="F46" s="123">
        <f>12*ROUNDDOWN(C46*D46*((185-E46)/100),2)</f>
        <v>0</v>
      </c>
      <c r="G46" s="31" t="s">
        <v>74</v>
      </c>
      <c r="H46" s="47">
        <v>22656</v>
      </c>
      <c r="I46" s="24"/>
      <c r="J46" s="24">
        <f t="shared" si="0"/>
        <v>0</v>
      </c>
      <c r="K46" s="121">
        <f>SUM(J46:J47,F46)</f>
        <v>0</v>
      </c>
      <c r="M46" s="125">
        <f>ROUNDDOWN(F46+J46+J47,2)</f>
        <v>0</v>
      </c>
      <c r="N46" s="36">
        <v>56236181</v>
      </c>
      <c r="O46" s="1">
        <f t="shared" si="1"/>
        <v>52070538</v>
      </c>
      <c r="P46" s="10">
        <f t="shared" si="2"/>
        <v>56236181.040000007</v>
      </c>
    </row>
    <row r="47" spans="1:16" ht="16" customHeight="1" thickBot="1" x14ac:dyDescent="0.25">
      <c r="A47" s="112"/>
      <c r="B47" s="114"/>
      <c r="C47" s="116"/>
      <c r="D47" s="100"/>
      <c r="E47" s="104"/>
      <c r="F47" s="124"/>
      <c r="G47" s="32" t="s">
        <v>75</v>
      </c>
      <c r="H47" s="48">
        <v>49700</v>
      </c>
      <c r="I47" s="21"/>
      <c r="J47" s="21">
        <f t="shared" si="0"/>
        <v>0</v>
      </c>
      <c r="K47" s="122"/>
      <c r="M47" s="126"/>
      <c r="N47" s="36">
        <v>56236182</v>
      </c>
      <c r="O47" s="1">
        <f t="shared" si="1"/>
        <v>52070539</v>
      </c>
      <c r="P47" s="10">
        <f t="shared" si="2"/>
        <v>56236182.120000005</v>
      </c>
    </row>
    <row r="48" spans="1:16" ht="16" customHeight="1" thickBot="1" x14ac:dyDescent="0.25">
      <c r="A48" s="111">
        <f>A46+1</f>
        <v>20</v>
      </c>
      <c r="B48" s="113" t="s">
        <v>17</v>
      </c>
      <c r="C48" s="115">
        <v>67</v>
      </c>
      <c r="D48" s="103"/>
      <c r="E48" s="102">
        <v>100</v>
      </c>
      <c r="F48" s="123">
        <f>12*ROUNDDOWN(C48*D48*((185-E48)/100),2)</f>
        <v>0</v>
      </c>
      <c r="G48" s="31" t="s">
        <v>74</v>
      </c>
      <c r="H48" s="47">
        <v>25215</v>
      </c>
      <c r="I48" s="24"/>
      <c r="J48" s="24">
        <f t="shared" si="0"/>
        <v>0</v>
      </c>
      <c r="K48" s="121">
        <f>SUM(J48:J49,F48)</f>
        <v>0</v>
      </c>
      <c r="M48" s="125">
        <f>ROUNDDOWN(F48+J48+J49,2)</f>
        <v>0</v>
      </c>
      <c r="N48" s="36"/>
      <c r="O48" s="1"/>
    </row>
    <row r="49" spans="1:16" ht="16" customHeight="1" thickBot="1" x14ac:dyDescent="0.25">
      <c r="A49" s="112"/>
      <c r="B49" s="114"/>
      <c r="C49" s="116"/>
      <c r="D49" s="100"/>
      <c r="E49" s="104"/>
      <c r="F49" s="124"/>
      <c r="G49" s="32" t="s">
        <v>75</v>
      </c>
      <c r="H49" s="48">
        <v>63262</v>
      </c>
      <c r="I49" s="21"/>
      <c r="J49" s="21">
        <f t="shared" si="0"/>
        <v>0</v>
      </c>
      <c r="K49" s="122"/>
      <c r="M49" s="126"/>
      <c r="N49" s="36"/>
      <c r="O49" s="1"/>
    </row>
    <row r="50" spans="1:16" ht="16" customHeight="1" thickBot="1" x14ac:dyDescent="0.25">
      <c r="A50" s="111">
        <f>A48+1</f>
        <v>21</v>
      </c>
      <c r="B50" s="113" t="s">
        <v>18</v>
      </c>
      <c r="C50" s="115">
        <v>135</v>
      </c>
      <c r="D50" s="103"/>
      <c r="E50" s="102">
        <v>100</v>
      </c>
      <c r="F50" s="123">
        <f>12*ROUNDDOWN(C50*D50*((185-E50)/100),2)</f>
        <v>0</v>
      </c>
      <c r="G50" s="31" t="s">
        <v>74</v>
      </c>
      <c r="H50" s="47">
        <v>51510</v>
      </c>
      <c r="I50" s="24"/>
      <c r="J50" s="24">
        <f t="shared" si="0"/>
        <v>0</v>
      </c>
      <c r="K50" s="121">
        <f>SUM(J50:J51,F50)</f>
        <v>0</v>
      </c>
      <c r="M50" s="125">
        <f>ROUNDDOWN(F50+J50+J51,2)</f>
        <v>0</v>
      </c>
      <c r="N50" s="36"/>
      <c r="O50" s="1"/>
    </row>
    <row r="51" spans="1:16" ht="16" customHeight="1" thickBot="1" x14ac:dyDescent="0.25">
      <c r="A51" s="112"/>
      <c r="B51" s="114"/>
      <c r="C51" s="116"/>
      <c r="D51" s="100"/>
      <c r="E51" s="104"/>
      <c r="F51" s="124"/>
      <c r="G51" s="32" t="s">
        <v>75</v>
      </c>
      <c r="H51" s="48">
        <v>119278</v>
      </c>
      <c r="I51" s="21"/>
      <c r="J51" s="21">
        <f t="shared" si="0"/>
        <v>0</v>
      </c>
      <c r="K51" s="122"/>
      <c r="M51" s="126"/>
      <c r="N51" s="36"/>
      <c r="O51" s="1"/>
    </row>
    <row r="52" spans="1:16" ht="16" customHeight="1" thickBot="1" x14ac:dyDescent="0.25">
      <c r="A52" s="111">
        <f>A50+1</f>
        <v>22</v>
      </c>
      <c r="B52" s="113" t="s">
        <v>19</v>
      </c>
      <c r="C52" s="115">
        <v>182</v>
      </c>
      <c r="D52" s="103"/>
      <c r="E52" s="102">
        <v>100</v>
      </c>
      <c r="F52" s="123">
        <f>12*ROUNDDOWN(C52*D52*((185-E52)/100),2)</f>
        <v>0</v>
      </c>
      <c r="G52" s="31" t="s">
        <v>74</v>
      </c>
      <c r="H52" s="47">
        <v>74663</v>
      </c>
      <c r="I52" s="24"/>
      <c r="J52" s="24">
        <f t="shared" si="0"/>
        <v>0</v>
      </c>
      <c r="K52" s="121">
        <f>SUM(J52:J53,F52)</f>
        <v>0</v>
      </c>
      <c r="M52" s="125">
        <f>ROUNDDOWN(F52+J52+J53,2)</f>
        <v>0</v>
      </c>
      <c r="N52" s="36">
        <v>56236181</v>
      </c>
      <c r="O52" s="1">
        <f t="shared" si="1"/>
        <v>52070538</v>
      </c>
      <c r="P52" s="10">
        <f t="shared" si="2"/>
        <v>56236181.040000007</v>
      </c>
    </row>
    <row r="53" spans="1:16" ht="16" customHeight="1" thickBot="1" x14ac:dyDescent="0.25">
      <c r="A53" s="112"/>
      <c r="B53" s="114"/>
      <c r="C53" s="116"/>
      <c r="D53" s="100"/>
      <c r="E53" s="104"/>
      <c r="F53" s="124"/>
      <c r="G53" s="32" t="s">
        <v>75</v>
      </c>
      <c r="H53" s="48">
        <v>176518</v>
      </c>
      <c r="I53" s="21"/>
      <c r="J53" s="21">
        <f t="shared" si="0"/>
        <v>0</v>
      </c>
      <c r="K53" s="122"/>
      <c r="M53" s="126"/>
      <c r="N53" s="36">
        <v>56236182</v>
      </c>
      <c r="O53" s="1">
        <f t="shared" si="1"/>
        <v>52070539</v>
      </c>
      <c r="P53" s="10">
        <f t="shared" si="2"/>
        <v>56236182.120000005</v>
      </c>
    </row>
    <row r="54" spans="1:16" ht="16" customHeight="1" thickBot="1" x14ac:dyDescent="0.25">
      <c r="A54" s="111">
        <f>A52+1</f>
        <v>23</v>
      </c>
      <c r="B54" s="113" t="s">
        <v>20</v>
      </c>
      <c r="C54" s="115">
        <v>139</v>
      </c>
      <c r="D54" s="103"/>
      <c r="E54" s="102">
        <v>100</v>
      </c>
      <c r="F54" s="123">
        <f>12*ROUNDDOWN(C54*D54*((185-E54)/100),2)</f>
        <v>0</v>
      </c>
      <c r="G54" s="31" t="s">
        <v>74</v>
      </c>
      <c r="H54" s="47">
        <v>60755</v>
      </c>
      <c r="I54" s="24"/>
      <c r="J54" s="24">
        <f t="shared" si="0"/>
        <v>0</v>
      </c>
      <c r="K54" s="121">
        <f>SUM(J54:J55,F54)</f>
        <v>0</v>
      </c>
      <c r="M54" s="125">
        <f>ROUNDDOWN(F54+J54+J55,2)</f>
        <v>0</v>
      </c>
      <c r="N54" s="36"/>
      <c r="O54" s="1"/>
    </row>
    <row r="55" spans="1:16" ht="16" customHeight="1" thickBot="1" x14ac:dyDescent="0.25">
      <c r="A55" s="112"/>
      <c r="B55" s="114"/>
      <c r="C55" s="116"/>
      <c r="D55" s="100"/>
      <c r="E55" s="104"/>
      <c r="F55" s="124"/>
      <c r="G55" s="32" t="s">
        <v>75</v>
      </c>
      <c r="H55" s="48">
        <v>135299</v>
      </c>
      <c r="I55" s="21"/>
      <c r="J55" s="21">
        <f t="shared" si="0"/>
        <v>0</v>
      </c>
      <c r="K55" s="122"/>
      <c r="M55" s="126"/>
      <c r="N55" s="36"/>
      <c r="O55" s="1"/>
    </row>
    <row r="56" spans="1:16" ht="16" customHeight="1" thickBot="1" x14ac:dyDescent="0.25">
      <c r="A56" s="111">
        <f>A54+1</f>
        <v>24</v>
      </c>
      <c r="B56" s="113" t="s">
        <v>21</v>
      </c>
      <c r="C56" s="115">
        <v>164</v>
      </c>
      <c r="D56" s="103"/>
      <c r="E56" s="102">
        <v>100</v>
      </c>
      <c r="F56" s="123">
        <f>12*ROUNDDOWN(C56*D56*((185-E56)/100),2)</f>
        <v>0</v>
      </c>
      <c r="G56" s="31" t="s">
        <v>74</v>
      </c>
      <c r="H56" s="47">
        <v>51159</v>
      </c>
      <c r="I56" s="24"/>
      <c r="J56" s="24">
        <f t="shared" si="0"/>
        <v>0</v>
      </c>
      <c r="K56" s="121">
        <f>SUM(J56:J57,F56)</f>
        <v>0</v>
      </c>
      <c r="M56" s="125">
        <f>ROUNDDOWN(F56+J56+J57,2)</f>
        <v>0</v>
      </c>
      <c r="N56" s="36"/>
      <c r="O56" s="1"/>
    </row>
    <row r="57" spans="1:16" ht="16" customHeight="1" thickBot="1" x14ac:dyDescent="0.25">
      <c r="A57" s="112"/>
      <c r="B57" s="114"/>
      <c r="C57" s="116"/>
      <c r="D57" s="100"/>
      <c r="E57" s="104"/>
      <c r="F57" s="124"/>
      <c r="G57" s="32" t="s">
        <v>75</v>
      </c>
      <c r="H57" s="48">
        <v>123765</v>
      </c>
      <c r="I57" s="21"/>
      <c r="J57" s="21">
        <f t="shared" si="0"/>
        <v>0</v>
      </c>
      <c r="K57" s="122"/>
      <c r="M57" s="126"/>
      <c r="N57" s="36"/>
      <c r="O57" s="1"/>
    </row>
    <row r="58" spans="1:16" s="37" customFormat="1" ht="16" customHeight="1" thickBot="1" x14ac:dyDescent="0.25">
      <c r="A58" s="111">
        <f>A56+1</f>
        <v>25</v>
      </c>
      <c r="B58" s="113" t="s">
        <v>22</v>
      </c>
      <c r="C58" s="115">
        <v>69</v>
      </c>
      <c r="D58" s="103"/>
      <c r="E58" s="102">
        <v>100</v>
      </c>
      <c r="F58" s="123">
        <f>12*ROUNDDOWN(C58*D58*((185-E58)/100),2)</f>
        <v>0</v>
      </c>
      <c r="G58" s="31" t="s">
        <v>74</v>
      </c>
      <c r="H58" s="49">
        <v>19672</v>
      </c>
      <c r="I58" s="24"/>
      <c r="J58" s="24">
        <f t="shared" si="0"/>
        <v>0</v>
      </c>
      <c r="K58" s="121">
        <f>SUM(J58:J59,F58)</f>
        <v>0</v>
      </c>
      <c r="M58" s="125">
        <f>ROUNDDOWN(F58+J58+J59,2)</f>
        <v>0</v>
      </c>
      <c r="N58" s="38"/>
      <c r="O58" s="39"/>
    </row>
    <row r="59" spans="1:16" s="37" customFormat="1" ht="16" customHeight="1" thickBot="1" x14ac:dyDescent="0.25">
      <c r="A59" s="112"/>
      <c r="B59" s="114"/>
      <c r="C59" s="116"/>
      <c r="D59" s="100"/>
      <c r="E59" s="104"/>
      <c r="F59" s="124"/>
      <c r="G59" s="32" t="s">
        <v>75</v>
      </c>
      <c r="H59" s="46">
        <v>58753</v>
      </c>
      <c r="I59" s="21"/>
      <c r="J59" s="21">
        <f t="shared" si="0"/>
        <v>0</v>
      </c>
      <c r="K59" s="122"/>
      <c r="M59" s="126"/>
      <c r="N59" s="38"/>
      <c r="O59" s="39"/>
    </row>
    <row r="60" spans="1:16" ht="16" customHeight="1" thickBot="1" x14ac:dyDescent="0.25">
      <c r="A60" s="111">
        <f>A58+1</f>
        <v>26</v>
      </c>
      <c r="B60" s="113" t="s">
        <v>23</v>
      </c>
      <c r="C60" s="115">
        <v>81</v>
      </c>
      <c r="D60" s="103"/>
      <c r="E60" s="102">
        <v>100</v>
      </c>
      <c r="F60" s="123">
        <f>12*ROUNDDOWN(C60*D60*((185-E60)/100),2)</f>
        <v>0</v>
      </c>
      <c r="G60" s="27" t="s">
        <v>74</v>
      </c>
      <c r="H60" s="47">
        <v>26948</v>
      </c>
      <c r="I60" s="28"/>
      <c r="J60" s="24">
        <f t="shared" si="0"/>
        <v>0</v>
      </c>
      <c r="K60" s="121">
        <f>SUM(J60:J61,F60)</f>
        <v>0</v>
      </c>
      <c r="M60" s="125">
        <f>ROUNDDOWN(F60+J60+J61,2)</f>
        <v>0</v>
      </c>
      <c r="N60" s="36">
        <v>56236181</v>
      </c>
      <c r="O60" s="1">
        <f t="shared" ref="O60:O101" si="3">ROUNDUP(N60*100/108,0)</f>
        <v>52070538</v>
      </c>
      <c r="P60" s="10">
        <f t="shared" ref="P60:P101" si="4">O60*1.08</f>
        <v>56236181.040000007</v>
      </c>
    </row>
    <row r="61" spans="1:16" ht="16" customHeight="1" thickBot="1" x14ac:dyDescent="0.25">
      <c r="A61" s="112"/>
      <c r="B61" s="114"/>
      <c r="C61" s="116"/>
      <c r="D61" s="100"/>
      <c r="E61" s="104"/>
      <c r="F61" s="124"/>
      <c r="G61" s="19" t="s">
        <v>75</v>
      </c>
      <c r="H61" s="48">
        <v>63072</v>
      </c>
      <c r="I61" s="20"/>
      <c r="J61" s="21">
        <f t="shared" si="0"/>
        <v>0</v>
      </c>
      <c r="K61" s="122"/>
      <c r="M61" s="126"/>
      <c r="N61" s="36">
        <v>56236182</v>
      </c>
      <c r="O61" s="1">
        <f t="shared" si="3"/>
        <v>52070539</v>
      </c>
      <c r="P61" s="10">
        <f t="shared" si="4"/>
        <v>56236182.120000005</v>
      </c>
    </row>
    <row r="62" spans="1:16" ht="16" customHeight="1" thickBot="1" x14ac:dyDescent="0.25">
      <c r="A62" s="111">
        <f>A60+1</f>
        <v>27</v>
      </c>
      <c r="B62" s="113" t="s">
        <v>24</v>
      </c>
      <c r="C62" s="115">
        <v>205</v>
      </c>
      <c r="D62" s="103"/>
      <c r="E62" s="102">
        <v>100</v>
      </c>
      <c r="F62" s="123">
        <f>12*ROUNDDOWN(C62*D62*((185-E62)/100),2)</f>
        <v>0</v>
      </c>
      <c r="G62" s="31" t="s">
        <v>74</v>
      </c>
      <c r="H62" s="47">
        <v>58261</v>
      </c>
      <c r="I62" s="24"/>
      <c r="J62" s="24">
        <f t="shared" si="0"/>
        <v>0</v>
      </c>
      <c r="K62" s="121">
        <f>SUM(J62:J63,F62)</f>
        <v>0</v>
      </c>
      <c r="M62" s="125">
        <f>ROUNDDOWN(F62+J62+J63,2)</f>
        <v>0</v>
      </c>
      <c r="N62" s="36">
        <v>56236181</v>
      </c>
      <c r="O62" s="1">
        <f t="shared" si="3"/>
        <v>52070538</v>
      </c>
      <c r="P62" s="10">
        <f t="shared" si="4"/>
        <v>56236181.040000007</v>
      </c>
    </row>
    <row r="63" spans="1:16" ht="16" customHeight="1" thickBot="1" x14ac:dyDescent="0.25">
      <c r="A63" s="112"/>
      <c r="B63" s="114"/>
      <c r="C63" s="116"/>
      <c r="D63" s="100"/>
      <c r="E63" s="104"/>
      <c r="F63" s="124"/>
      <c r="G63" s="32" t="s">
        <v>75</v>
      </c>
      <c r="H63" s="48">
        <v>129123</v>
      </c>
      <c r="I63" s="21"/>
      <c r="J63" s="21">
        <f t="shared" si="0"/>
        <v>0</v>
      </c>
      <c r="K63" s="122"/>
      <c r="M63" s="126"/>
      <c r="N63" s="36">
        <v>56236182</v>
      </c>
      <c r="O63" s="1">
        <f t="shared" si="3"/>
        <v>52070539</v>
      </c>
      <c r="P63" s="10">
        <f t="shared" si="4"/>
        <v>56236182.120000005</v>
      </c>
    </row>
    <row r="64" spans="1:16" ht="16" customHeight="1" thickBot="1" x14ac:dyDescent="0.25">
      <c r="A64" s="111">
        <f>A62+1</f>
        <v>28</v>
      </c>
      <c r="B64" s="113" t="s">
        <v>25</v>
      </c>
      <c r="C64" s="115">
        <v>70</v>
      </c>
      <c r="D64" s="103"/>
      <c r="E64" s="102">
        <v>100</v>
      </c>
      <c r="F64" s="123">
        <f>12*ROUNDDOWN(C64*D64*((185-E64)/100),2)</f>
        <v>0</v>
      </c>
      <c r="G64" s="31" t="s">
        <v>74</v>
      </c>
      <c r="H64" s="47">
        <v>17262</v>
      </c>
      <c r="I64" s="24"/>
      <c r="J64" s="24">
        <f t="shared" si="0"/>
        <v>0</v>
      </c>
      <c r="K64" s="121">
        <f>SUM(J64:J65,F64)</f>
        <v>0</v>
      </c>
      <c r="M64" s="125">
        <f>ROUNDDOWN(F64+J64+J65,2)</f>
        <v>0</v>
      </c>
      <c r="N64" s="36">
        <v>56236181</v>
      </c>
      <c r="O64" s="1">
        <f t="shared" si="3"/>
        <v>52070538</v>
      </c>
      <c r="P64" s="10">
        <f t="shared" si="4"/>
        <v>56236181.040000007</v>
      </c>
    </row>
    <row r="65" spans="1:16" ht="16" customHeight="1" thickBot="1" x14ac:dyDescent="0.25">
      <c r="A65" s="112"/>
      <c r="B65" s="114"/>
      <c r="C65" s="116"/>
      <c r="D65" s="100"/>
      <c r="E65" s="104"/>
      <c r="F65" s="124"/>
      <c r="G65" s="32" t="s">
        <v>75</v>
      </c>
      <c r="H65" s="48">
        <v>47284</v>
      </c>
      <c r="I65" s="21"/>
      <c r="J65" s="21">
        <f t="shared" si="0"/>
        <v>0</v>
      </c>
      <c r="K65" s="122"/>
      <c r="M65" s="126"/>
      <c r="N65" s="36">
        <v>56236182</v>
      </c>
      <c r="O65" s="1">
        <f t="shared" si="3"/>
        <v>52070539</v>
      </c>
      <c r="P65" s="10">
        <f t="shared" si="4"/>
        <v>56236182.120000005</v>
      </c>
    </row>
    <row r="66" spans="1:16" ht="16" customHeight="1" thickBot="1" x14ac:dyDescent="0.25">
      <c r="A66" s="111">
        <f>A64+1</f>
        <v>29</v>
      </c>
      <c r="B66" s="113" t="s">
        <v>26</v>
      </c>
      <c r="C66" s="115">
        <v>72</v>
      </c>
      <c r="D66" s="103"/>
      <c r="E66" s="102">
        <v>100</v>
      </c>
      <c r="F66" s="123">
        <f>12*ROUNDDOWN(C66*D66*((185-E66)/100),2)</f>
        <v>0</v>
      </c>
      <c r="G66" s="31" t="s">
        <v>74</v>
      </c>
      <c r="H66" s="47">
        <v>27614</v>
      </c>
      <c r="I66" s="24"/>
      <c r="J66" s="24">
        <f t="shared" si="0"/>
        <v>0</v>
      </c>
      <c r="K66" s="121">
        <f>SUM(J66:J67,F66)</f>
        <v>0</v>
      </c>
      <c r="M66" s="125">
        <f>ROUNDDOWN(F66+J66+J67,2)</f>
        <v>0</v>
      </c>
      <c r="N66" s="36">
        <v>56236181</v>
      </c>
      <c r="O66" s="1">
        <f t="shared" si="3"/>
        <v>52070538</v>
      </c>
      <c r="P66" s="10">
        <f t="shared" si="4"/>
        <v>56236181.040000007</v>
      </c>
    </row>
    <row r="67" spans="1:16" ht="16" customHeight="1" thickBot="1" x14ac:dyDescent="0.25">
      <c r="A67" s="112"/>
      <c r="B67" s="114"/>
      <c r="C67" s="116"/>
      <c r="D67" s="100"/>
      <c r="E67" s="104"/>
      <c r="F67" s="124"/>
      <c r="G67" s="32" t="s">
        <v>75</v>
      </c>
      <c r="H67" s="48">
        <v>63912</v>
      </c>
      <c r="I67" s="21"/>
      <c r="J67" s="21">
        <f t="shared" si="0"/>
        <v>0</v>
      </c>
      <c r="K67" s="122"/>
      <c r="M67" s="126"/>
      <c r="N67" s="36">
        <v>56236182</v>
      </c>
      <c r="O67" s="1">
        <f t="shared" si="3"/>
        <v>52070539</v>
      </c>
      <c r="P67" s="10">
        <f t="shared" si="4"/>
        <v>56236182.120000005</v>
      </c>
    </row>
    <row r="68" spans="1:16" ht="16" customHeight="1" thickBot="1" x14ac:dyDescent="0.25">
      <c r="A68" s="111">
        <f>A66+1</f>
        <v>30</v>
      </c>
      <c r="B68" s="113" t="s">
        <v>27</v>
      </c>
      <c r="C68" s="115">
        <v>86</v>
      </c>
      <c r="D68" s="103"/>
      <c r="E68" s="102">
        <v>100</v>
      </c>
      <c r="F68" s="123">
        <f>12*ROUNDDOWN(C68*D68*((185-E68)/100),2)</f>
        <v>0</v>
      </c>
      <c r="G68" s="31" t="s">
        <v>74</v>
      </c>
      <c r="H68" s="47">
        <v>22794</v>
      </c>
      <c r="I68" s="24"/>
      <c r="J68" s="24">
        <f t="shared" si="0"/>
        <v>0</v>
      </c>
      <c r="K68" s="121">
        <f>SUM(J68:J69,F68)</f>
        <v>0</v>
      </c>
      <c r="M68" s="125">
        <f>ROUNDDOWN(F68+J68+J69,2)</f>
        <v>0</v>
      </c>
      <c r="N68" s="36">
        <v>56236181</v>
      </c>
      <c r="O68" s="1">
        <f t="shared" si="3"/>
        <v>52070538</v>
      </c>
      <c r="P68" s="10">
        <f t="shared" si="4"/>
        <v>56236181.040000007</v>
      </c>
    </row>
    <row r="69" spans="1:16" ht="16" customHeight="1" thickBot="1" x14ac:dyDescent="0.25">
      <c r="A69" s="112"/>
      <c r="B69" s="114"/>
      <c r="C69" s="116"/>
      <c r="D69" s="100"/>
      <c r="E69" s="104"/>
      <c r="F69" s="124"/>
      <c r="G69" s="32" t="s">
        <v>75</v>
      </c>
      <c r="H69" s="48">
        <v>68161</v>
      </c>
      <c r="I69" s="21"/>
      <c r="J69" s="21">
        <f t="shared" si="0"/>
        <v>0</v>
      </c>
      <c r="K69" s="122"/>
      <c r="M69" s="126"/>
      <c r="N69" s="36">
        <v>56236182</v>
      </c>
      <c r="O69" s="1">
        <f t="shared" si="3"/>
        <v>52070539</v>
      </c>
      <c r="P69" s="10">
        <f t="shared" si="4"/>
        <v>56236182.120000005</v>
      </c>
    </row>
    <row r="70" spans="1:16" ht="16" customHeight="1" thickBot="1" x14ac:dyDescent="0.25">
      <c r="A70" s="111">
        <f>A68+1</f>
        <v>31</v>
      </c>
      <c r="B70" s="113" t="s">
        <v>28</v>
      </c>
      <c r="C70" s="115">
        <v>53</v>
      </c>
      <c r="D70" s="103"/>
      <c r="E70" s="102">
        <v>100</v>
      </c>
      <c r="F70" s="123">
        <f>12*ROUNDDOWN(C70*D70*((185-E70)/100),2)</f>
        <v>0</v>
      </c>
      <c r="G70" s="31" t="s">
        <v>74</v>
      </c>
      <c r="H70" s="47">
        <v>18307</v>
      </c>
      <c r="I70" s="24"/>
      <c r="J70" s="24">
        <f t="shared" si="0"/>
        <v>0</v>
      </c>
      <c r="K70" s="121">
        <f>SUM(J70:J71,F70)</f>
        <v>0</v>
      </c>
      <c r="M70" s="125">
        <f>ROUNDDOWN(F70+J70+J71,2)</f>
        <v>0</v>
      </c>
      <c r="N70" s="36">
        <v>56236181</v>
      </c>
      <c r="O70" s="1">
        <f t="shared" si="3"/>
        <v>52070538</v>
      </c>
      <c r="P70" s="10">
        <f t="shared" si="4"/>
        <v>56236181.040000007</v>
      </c>
    </row>
    <row r="71" spans="1:16" ht="16" customHeight="1" thickBot="1" x14ac:dyDescent="0.25">
      <c r="A71" s="112"/>
      <c r="B71" s="114"/>
      <c r="C71" s="116"/>
      <c r="D71" s="100"/>
      <c r="E71" s="104"/>
      <c r="F71" s="124"/>
      <c r="G71" s="32" t="s">
        <v>75</v>
      </c>
      <c r="H71" s="48">
        <v>41967</v>
      </c>
      <c r="I71" s="21"/>
      <c r="J71" s="21">
        <f t="shared" si="0"/>
        <v>0</v>
      </c>
      <c r="K71" s="122"/>
      <c r="M71" s="126"/>
      <c r="N71" s="36">
        <v>56236182</v>
      </c>
      <c r="O71" s="1">
        <f t="shared" si="3"/>
        <v>52070539</v>
      </c>
      <c r="P71" s="10">
        <f t="shared" si="4"/>
        <v>56236182.120000005</v>
      </c>
    </row>
    <row r="72" spans="1:16" ht="16" customHeight="1" thickBot="1" x14ac:dyDescent="0.25">
      <c r="A72" s="111">
        <f>A70+1</f>
        <v>32</v>
      </c>
      <c r="B72" s="113" t="s">
        <v>29</v>
      </c>
      <c r="C72" s="115">
        <v>64</v>
      </c>
      <c r="D72" s="103"/>
      <c r="E72" s="102">
        <v>100</v>
      </c>
      <c r="F72" s="123">
        <f>12*ROUNDDOWN(C72*D72*((185-E72)/100),2)</f>
        <v>0</v>
      </c>
      <c r="G72" s="31" t="s">
        <v>74</v>
      </c>
      <c r="H72" s="47">
        <v>30167</v>
      </c>
      <c r="I72" s="24"/>
      <c r="J72" s="24">
        <f t="shared" si="0"/>
        <v>0</v>
      </c>
      <c r="K72" s="121">
        <f>SUM(J72:J73,F72)</f>
        <v>0</v>
      </c>
      <c r="M72" s="125">
        <f>ROUNDDOWN(F72+J72+J73,2)</f>
        <v>0</v>
      </c>
      <c r="N72" s="36">
        <v>56236181</v>
      </c>
      <c r="O72" s="1">
        <f t="shared" si="3"/>
        <v>52070538</v>
      </c>
      <c r="P72" s="10">
        <f t="shared" si="4"/>
        <v>56236181.040000007</v>
      </c>
    </row>
    <row r="73" spans="1:16" ht="16" customHeight="1" thickBot="1" x14ac:dyDescent="0.25">
      <c r="A73" s="112"/>
      <c r="B73" s="114"/>
      <c r="C73" s="116"/>
      <c r="D73" s="100"/>
      <c r="E73" s="104"/>
      <c r="F73" s="124"/>
      <c r="G73" s="32" t="s">
        <v>75</v>
      </c>
      <c r="H73" s="48">
        <v>59690</v>
      </c>
      <c r="I73" s="21"/>
      <c r="J73" s="21">
        <f t="shared" si="0"/>
        <v>0</v>
      </c>
      <c r="K73" s="122"/>
      <c r="M73" s="126"/>
      <c r="N73" s="36">
        <v>56236182</v>
      </c>
      <c r="O73" s="1">
        <f t="shared" si="3"/>
        <v>52070539</v>
      </c>
      <c r="P73" s="10">
        <f t="shared" si="4"/>
        <v>56236182.120000005</v>
      </c>
    </row>
    <row r="74" spans="1:16" ht="16" customHeight="1" thickBot="1" x14ac:dyDescent="0.25">
      <c r="A74" s="111">
        <f>A72+1</f>
        <v>33</v>
      </c>
      <c r="B74" s="113" t="s">
        <v>30</v>
      </c>
      <c r="C74" s="115">
        <v>71</v>
      </c>
      <c r="D74" s="103"/>
      <c r="E74" s="102">
        <v>100</v>
      </c>
      <c r="F74" s="123">
        <f>12*ROUNDDOWN(C74*D74*((185-E74)/100),2)</f>
        <v>0</v>
      </c>
      <c r="G74" s="31" t="s">
        <v>74</v>
      </c>
      <c r="H74" s="47">
        <v>23982</v>
      </c>
      <c r="I74" s="24"/>
      <c r="J74" s="24">
        <f t="shared" si="0"/>
        <v>0</v>
      </c>
      <c r="K74" s="121">
        <f>SUM(J74:J75,F74)</f>
        <v>0</v>
      </c>
      <c r="M74" s="125">
        <f>ROUNDDOWN(F74+J74+J75,2)</f>
        <v>0</v>
      </c>
      <c r="N74" s="36">
        <v>56236181</v>
      </c>
      <c r="O74" s="1">
        <f t="shared" si="3"/>
        <v>52070538</v>
      </c>
      <c r="P74" s="10">
        <f t="shared" si="4"/>
        <v>56236181.040000007</v>
      </c>
    </row>
    <row r="75" spans="1:16" ht="16" customHeight="1" thickBot="1" x14ac:dyDescent="0.25">
      <c r="A75" s="112"/>
      <c r="B75" s="114"/>
      <c r="C75" s="116"/>
      <c r="D75" s="100"/>
      <c r="E75" s="104"/>
      <c r="F75" s="124"/>
      <c r="G75" s="32" t="s">
        <v>75</v>
      </c>
      <c r="H75" s="48">
        <v>52067</v>
      </c>
      <c r="I75" s="21"/>
      <c r="J75" s="21">
        <f t="shared" si="0"/>
        <v>0</v>
      </c>
      <c r="K75" s="122"/>
      <c r="M75" s="126"/>
      <c r="N75" s="36">
        <v>56236182</v>
      </c>
      <c r="O75" s="1">
        <f t="shared" si="3"/>
        <v>52070539</v>
      </c>
      <c r="P75" s="10">
        <f t="shared" si="4"/>
        <v>56236182.120000005</v>
      </c>
    </row>
    <row r="76" spans="1:16" ht="16" customHeight="1" thickBot="1" x14ac:dyDescent="0.25">
      <c r="A76" s="111">
        <f>A74+1</f>
        <v>34</v>
      </c>
      <c r="B76" s="113" t="s">
        <v>31</v>
      </c>
      <c r="C76" s="115">
        <v>75</v>
      </c>
      <c r="D76" s="103"/>
      <c r="E76" s="102">
        <v>100</v>
      </c>
      <c r="F76" s="123">
        <f>12*ROUNDDOWN(C76*D76*((185-E76)/100),2)</f>
        <v>0</v>
      </c>
      <c r="G76" s="31" t="s">
        <v>74</v>
      </c>
      <c r="H76" s="47">
        <v>26516</v>
      </c>
      <c r="I76" s="24"/>
      <c r="J76" s="24">
        <f t="shared" si="0"/>
        <v>0</v>
      </c>
      <c r="K76" s="121">
        <f>SUM(J76:J77,F76)</f>
        <v>0</v>
      </c>
      <c r="M76" s="125">
        <f>ROUNDDOWN(F76+J76+J77,2)</f>
        <v>0</v>
      </c>
      <c r="N76" s="36">
        <v>56236181</v>
      </c>
      <c r="O76" s="1">
        <f t="shared" si="3"/>
        <v>52070538</v>
      </c>
      <c r="P76" s="10">
        <f t="shared" si="4"/>
        <v>56236181.040000007</v>
      </c>
    </row>
    <row r="77" spans="1:16" ht="16" customHeight="1" thickBot="1" x14ac:dyDescent="0.25">
      <c r="A77" s="112"/>
      <c r="B77" s="114"/>
      <c r="C77" s="116"/>
      <c r="D77" s="100"/>
      <c r="E77" s="104"/>
      <c r="F77" s="124"/>
      <c r="G77" s="32" t="s">
        <v>75</v>
      </c>
      <c r="H77" s="48">
        <v>75222</v>
      </c>
      <c r="I77" s="21"/>
      <c r="J77" s="21">
        <f t="shared" si="0"/>
        <v>0</v>
      </c>
      <c r="K77" s="122"/>
      <c r="M77" s="126"/>
      <c r="N77" s="36">
        <v>56236182</v>
      </c>
      <c r="O77" s="1">
        <f t="shared" si="3"/>
        <v>52070539</v>
      </c>
      <c r="P77" s="10">
        <f t="shared" si="4"/>
        <v>56236182.120000005</v>
      </c>
    </row>
    <row r="78" spans="1:16" ht="16" customHeight="1" thickBot="1" x14ac:dyDescent="0.25">
      <c r="A78" s="111">
        <f>A76+1</f>
        <v>35</v>
      </c>
      <c r="B78" s="113" t="s">
        <v>32</v>
      </c>
      <c r="C78" s="115">
        <v>64</v>
      </c>
      <c r="D78" s="103"/>
      <c r="E78" s="102">
        <v>100</v>
      </c>
      <c r="F78" s="123">
        <f>12*ROUNDDOWN(C78*D78*((185-E78)/100),2)</f>
        <v>0</v>
      </c>
      <c r="G78" s="31" t="s">
        <v>74</v>
      </c>
      <c r="H78" s="47">
        <v>21212</v>
      </c>
      <c r="I78" s="24"/>
      <c r="J78" s="24">
        <f t="shared" ref="J78:J141" si="5">ROUNDDOWN(H78*I78,2)</f>
        <v>0</v>
      </c>
      <c r="K78" s="121">
        <f>SUM(J78:J79,F78)</f>
        <v>0</v>
      </c>
      <c r="M78" s="125">
        <f>ROUNDDOWN(F78+J78+J79,2)</f>
        <v>0</v>
      </c>
      <c r="N78" s="36">
        <v>56236181</v>
      </c>
      <c r="O78" s="1">
        <f t="shared" si="3"/>
        <v>52070538</v>
      </c>
      <c r="P78" s="10">
        <f t="shared" si="4"/>
        <v>56236181.040000007</v>
      </c>
    </row>
    <row r="79" spans="1:16" ht="16" customHeight="1" thickBot="1" x14ac:dyDescent="0.25">
      <c r="A79" s="112"/>
      <c r="B79" s="114"/>
      <c r="C79" s="116"/>
      <c r="D79" s="100"/>
      <c r="E79" s="104"/>
      <c r="F79" s="124"/>
      <c r="G79" s="32" t="s">
        <v>75</v>
      </c>
      <c r="H79" s="48">
        <v>54420</v>
      </c>
      <c r="I79" s="21"/>
      <c r="J79" s="21">
        <f t="shared" si="5"/>
        <v>0</v>
      </c>
      <c r="K79" s="122"/>
      <c r="M79" s="126"/>
      <c r="N79" s="36">
        <v>56236182</v>
      </c>
      <c r="O79" s="1">
        <f t="shared" si="3"/>
        <v>52070539</v>
      </c>
      <c r="P79" s="10">
        <f t="shared" si="4"/>
        <v>56236182.120000005</v>
      </c>
    </row>
    <row r="80" spans="1:16" ht="16" customHeight="1" thickBot="1" x14ac:dyDescent="0.25">
      <c r="A80" s="111">
        <f>A78+1</f>
        <v>36</v>
      </c>
      <c r="B80" s="113" t="s">
        <v>33</v>
      </c>
      <c r="C80" s="115">
        <v>172</v>
      </c>
      <c r="D80" s="103"/>
      <c r="E80" s="102">
        <v>100</v>
      </c>
      <c r="F80" s="123">
        <f>12*ROUNDDOWN(C80*D80*((185-E80)/100),2)</f>
        <v>0</v>
      </c>
      <c r="G80" s="31" t="s">
        <v>74</v>
      </c>
      <c r="H80" s="47">
        <v>64025</v>
      </c>
      <c r="I80" s="24"/>
      <c r="J80" s="24">
        <f t="shared" si="5"/>
        <v>0</v>
      </c>
      <c r="K80" s="121">
        <f>SUM(J80:J81,F80)</f>
        <v>0</v>
      </c>
      <c r="M80" s="125">
        <f>ROUNDDOWN(F80+J80+J81,2)</f>
        <v>0</v>
      </c>
      <c r="N80" s="36">
        <v>56236181</v>
      </c>
      <c r="O80" s="1">
        <f t="shared" si="3"/>
        <v>52070538</v>
      </c>
      <c r="P80" s="10">
        <f t="shared" si="4"/>
        <v>56236181.040000007</v>
      </c>
    </row>
    <row r="81" spans="1:16" ht="16" customHeight="1" thickBot="1" x14ac:dyDescent="0.25">
      <c r="A81" s="112"/>
      <c r="B81" s="114"/>
      <c r="C81" s="116"/>
      <c r="D81" s="100"/>
      <c r="E81" s="104"/>
      <c r="F81" s="124"/>
      <c r="G81" s="32" t="s">
        <v>75</v>
      </c>
      <c r="H81" s="48">
        <v>148442</v>
      </c>
      <c r="I81" s="21"/>
      <c r="J81" s="21">
        <f t="shared" si="5"/>
        <v>0</v>
      </c>
      <c r="K81" s="122"/>
      <c r="M81" s="126"/>
      <c r="N81" s="36">
        <v>56236182</v>
      </c>
      <c r="O81" s="1">
        <f t="shared" si="3"/>
        <v>52070539</v>
      </c>
      <c r="P81" s="10">
        <f t="shared" si="4"/>
        <v>56236182.120000005</v>
      </c>
    </row>
    <row r="82" spans="1:16" ht="16" customHeight="1" thickBot="1" x14ac:dyDescent="0.25">
      <c r="A82" s="111">
        <f>A80+1</f>
        <v>37</v>
      </c>
      <c r="B82" s="113" t="s">
        <v>34</v>
      </c>
      <c r="C82" s="115">
        <v>86</v>
      </c>
      <c r="D82" s="103"/>
      <c r="E82" s="102">
        <v>100</v>
      </c>
      <c r="F82" s="123">
        <f>12*ROUNDDOWN(C82*D82*((185-E82)/100),2)</f>
        <v>0</v>
      </c>
      <c r="G82" s="31" t="s">
        <v>74</v>
      </c>
      <c r="H82" s="47">
        <v>24338</v>
      </c>
      <c r="I82" s="24"/>
      <c r="J82" s="24">
        <f t="shared" si="5"/>
        <v>0</v>
      </c>
      <c r="K82" s="121">
        <f>SUM(J82:J83,F82)</f>
        <v>0</v>
      </c>
      <c r="M82" s="125">
        <f>ROUNDDOWN(F82+J82+J83,2)</f>
        <v>0</v>
      </c>
      <c r="N82" s="36">
        <v>56236181</v>
      </c>
      <c r="O82" s="1">
        <f t="shared" si="3"/>
        <v>52070538</v>
      </c>
      <c r="P82" s="10">
        <f t="shared" si="4"/>
        <v>56236181.040000007</v>
      </c>
    </row>
    <row r="83" spans="1:16" ht="16" customHeight="1" thickBot="1" x14ac:dyDescent="0.25">
      <c r="A83" s="112"/>
      <c r="B83" s="114"/>
      <c r="C83" s="116"/>
      <c r="D83" s="100"/>
      <c r="E83" s="104"/>
      <c r="F83" s="124"/>
      <c r="G83" s="32" t="s">
        <v>75</v>
      </c>
      <c r="H83" s="48">
        <v>65543</v>
      </c>
      <c r="I83" s="21"/>
      <c r="J83" s="21">
        <f t="shared" si="5"/>
        <v>0</v>
      </c>
      <c r="K83" s="122"/>
      <c r="M83" s="126"/>
      <c r="N83" s="36">
        <v>56236182</v>
      </c>
      <c r="O83" s="1">
        <f t="shared" si="3"/>
        <v>52070539</v>
      </c>
      <c r="P83" s="10">
        <f t="shared" si="4"/>
        <v>56236182.120000005</v>
      </c>
    </row>
    <row r="84" spans="1:16" ht="16" customHeight="1" thickBot="1" x14ac:dyDescent="0.25">
      <c r="A84" s="111">
        <f>A82+1</f>
        <v>38</v>
      </c>
      <c r="B84" s="113" t="s">
        <v>35</v>
      </c>
      <c r="C84" s="115">
        <v>69</v>
      </c>
      <c r="D84" s="103"/>
      <c r="E84" s="102">
        <v>100</v>
      </c>
      <c r="F84" s="123">
        <f>12*ROUNDDOWN(C84*D84*((185-E84)/100),2)</f>
        <v>0</v>
      </c>
      <c r="G84" s="31" t="s">
        <v>74</v>
      </c>
      <c r="H84" s="47">
        <v>21571</v>
      </c>
      <c r="I84" s="24"/>
      <c r="J84" s="24">
        <f t="shared" si="5"/>
        <v>0</v>
      </c>
      <c r="K84" s="121">
        <f>SUM(J84:J85,F84)</f>
        <v>0</v>
      </c>
      <c r="M84" s="125">
        <f>ROUNDDOWN(F84+J84+J85,2)</f>
        <v>0</v>
      </c>
      <c r="N84" s="36">
        <v>56236181</v>
      </c>
      <c r="O84" s="1">
        <f t="shared" si="3"/>
        <v>52070538</v>
      </c>
      <c r="P84" s="10">
        <f t="shared" si="4"/>
        <v>56236181.040000007</v>
      </c>
    </row>
    <row r="85" spans="1:16" ht="16" customHeight="1" thickBot="1" x14ac:dyDescent="0.25">
      <c r="A85" s="112"/>
      <c r="B85" s="114"/>
      <c r="C85" s="116"/>
      <c r="D85" s="100"/>
      <c r="E85" s="104"/>
      <c r="F85" s="124"/>
      <c r="G85" s="32" t="s">
        <v>75</v>
      </c>
      <c r="H85" s="48">
        <v>55798</v>
      </c>
      <c r="I85" s="21"/>
      <c r="J85" s="21">
        <f t="shared" si="5"/>
        <v>0</v>
      </c>
      <c r="K85" s="122"/>
      <c r="M85" s="126"/>
      <c r="N85" s="36">
        <v>56236182</v>
      </c>
      <c r="O85" s="1">
        <f t="shared" si="3"/>
        <v>52070539</v>
      </c>
      <c r="P85" s="10">
        <f t="shared" si="4"/>
        <v>56236182.120000005</v>
      </c>
    </row>
    <row r="86" spans="1:16" ht="16" customHeight="1" thickBot="1" x14ac:dyDescent="0.25">
      <c r="A86" s="111">
        <f>A84+1</f>
        <v>39</v>
      </c>
      <c r="B86" s="113" t="s">
        <v>108</v>
      </c>
      <c r="C86" s="115">
        <v>121</v>
      </c>
      <c r="D86" s="103"/>
      <c r="E86" s="102">
        <v>100</v>
      </c>
      <c r="F86" s="123">
        <f>12*ROUNDDOWN(C86*D86*((185-E86)/100),2)</f>
        <v>0</v>
      </c>
      <c r="G86" s="31" t="s">
        <v>74</v>
      </c>
      <c r="H86" s="47">
        <v>43544</v>
      </c>
      <c r="I86" s="24"/>
      <c r="J86" s="24">
        <f t="shared" si="5"/>
        <v>0</v>
      </c>
      <c r="K86" s="121">
        <f>SUM(J86:J87,F86)</f>
        <v>0</v>
      </c>
      <c r="M86" s="125">
        <f>ROUNDDOWN(F86+J86+J87,2)</f>
        <v>0</v>
      </c>
      <c r="N86" s="36">
        <v>56236181</v>
      </c>
      <c r="O86" s="1">
        <f t="shared" si="3"/>
        <v>52070538</v>
      </c>
      <c r="P86" s="10">
        <f t="shared" si="4"/>
        <v>56236181.040000007</v>
      </c>
    </row>
    <row r="87" spans="1:16" ht="16" customHeight="1" thickBot="1" x14ac:dyDescent="0.25">
      <c r="A87" s="112"/>
      <c r="B87" s="114"/>
      <c r="C87" s="116"/>
      <c r="D87" s="100"/>
      <c r="E87" s="104"/>
      <c r="F87" s="124"/>
      <c r="G87" s="32" t="s">
        <v>75</v>
      </c>
      <c r="H87" s="48">
        <v>103119</v>
      </c>
      <c r="I87" s="21"/>
      <c r="J87" s="21">
        <f t="shared" si="5"/>
        <v>0</v>
      </c>
      <c r="K87" s="122"/>
      <c r="M87" s="126"/>
      <c r="N87" s="36">
        <v>56236182</v>
      </c>
      <c r="O87" s="1">
        <f t="shared" si="3"/>
        <v>52070539</v>
      </c>
      <c r="P87" s="10">
        <f t="shared" si="4"/>
        <v>56236182.120000005</v>
      </c>
    </row>
    <row r="88" spans="1:16" ht="16" customHeight="1" thickBot="1" x14ac:dyDescent="0.25">
      <c r="A88" s="111">
        <f>A86+1</f>
        <v>40</v>
      </c>
      <c r="B88" s="113" t="s">
        <v>36</v>
      </c>
      <c r="C88" s="115">
        <v>12</v>
      </c>
      <c r="D88" s="103"/>
      <c r="E88" s="102">
        <v>100</v>
      </c>
      <c r="F88" s="123">
        <f>12*ROUNDDOWN(C88*D88*((185-E88)/100),2)</f>
        <v>0</v>
      </c>
      <c r="G88" s="31" t="s">
        <v>74</v>
      </c>
      <c r="H88" s="47">
        <v>1975</v>
      </c>
      <c r="I88" s="24"/>
      <c r="J88" s="24">
        <f t="shared" si="5"/>
        <v>0</v>
      </c>
      <c r="K88" s="121">
        <f>SUM(J88:J89,F88)</f>
        <v>0</v>
      </c>
      <c r="M88" s="125">
        <f>ROUNDDOWN(F88+J88+J89,2)</f>
        <v>0</v>
      </c>
      <c r="N88" s="36">
        <v>56236181</v>
      </c>
      <c r="O88" s="1">
        <f t="shared" si="3"/>
        <v>52070538</v>
      </c>
      <c r="P88" s="10">
        <f t="shared" si="4"/>
        <v>56236181.040000007</v>
      </c>
    </row>
    <row r="89" spans="1:16" ht="16" customHeight="1" thickBot="1" x14ac:dyDescent="0.25">
      <c r="A89" s="112"/>
      <c r="B89" s="114"/>
      <c r="C89" s="116"/>
      <c r="D89" s="100"/>
      <c r="E89" s="104"/>
      <c r="F89" s="124"/>
      <c r="G89" s="32" t="s">
        <v>75</v>
      </c>
      <c r="H89" s="48">
        <v>6983</v>
      </c>
      <c r="I89" s="21"/>
      <c r="J89" s="21">
        <f t="shared" si="5"/>
        <v>0</v>
      </c>
      <c r="K89" s="122"/>
      <c r="M89" s="126"/>
      <c r="N89" s="36">
        <v>56236182</v>
      </c>
      <c r="O89" s="1">
        <f t="shared" si="3"/>
        <v>52070539</v>
      </c>
      <c r="P89" s="10">
        <f t="shared" si="4"/>
        <v>56236182.120000005</v>
      </c>
    </row>
    <row r="90" spans="1:16" ht="16" customHeight="1" thickBot="1" x14ac:dyDescent="0.25">
      <c r="A90" s="111">
        <f>A88+1</f>
        <v>41</v>
      </c>
      <c r="B90" s="113" t="s">
        <v>37</v>
      </c>
      <c r="C90" s="115">
        <v>109</v>
      </c>
      <c r="D90" s="103"/>
      <c r="E90" s="102">
        <v>100</v>
      </c>
      <c r="F90" s="123">
        <f>12*ROUNDDOWN(C90*D90*((185-E90)/100),2)</f>
        <v>0</v>
      </c>
      <c r="G90" s="31" t="s">
        <v>74</v>
      </c>
      <c r="H90" s="47">
        <v>28211</v>
      </c>
      <c r="I90" s="24"/>
      <c r="J90" s="24">
        <f t="shared" si="5"/>
        <v>0</v>
      </c>
      <c r="K90" s="121">
        <f>SUM(J90:J91,F90)</f>
        <v>0</v>
      </c>
      <c r="M90" s="125">
        <f>ROUNDDOWN(F90+J90+J91,2)</f>
        <v>0</v>
      </c>
      <c r="N90" s="36">
        <v>56236181</v>
      </c>
      <c r="O90" s="1">
        <f t="shared" si="3"/>
        <v>52070538</v>
      </c>
      <c r="P90" s="10">
        <f t="shared" si="4"/>
        <v>56236181.040000007</v>
      </c>
    </row>
    <row r="91" spans="1:16" ht="16" customHeight="1" thickBot="1" x14ac:dyDescent="0.25">
      <c r="A91" s="112"/>
      <c r="B91" s="114"/>
      <c r="C91" s="116"/>
      <c r="D91" s="100"/>
      <c r="E91" s="104"/>
      <c r="F91" s="124"/>
      <c r="G91" s="32" t="s">
        <v>75</v>
      </c>
      <c r="H91" s="48">
        <v>70805</v>
      </c>
      <c r="I91" s="21"/>
      <c r="J91" s="21">
        <f t="shared" si="5"/>
        <v>0</v>
      </c>
      <c r="K91" s="122"/>
      <c r="M91" s="126"/>
      <c r="N91" s="36">
        <v>56236182</v>
      </c>
      <c r="O91" s="1">
        <f t="shared" si="3"/>
        <v>52070539</v>
      </c>
      <c r="P91" s="10">
        <f t="shared" si="4"/>
        <v>56236182.120000005</v>
      </c>
    </row>
    <row r="92" spans="1:16" ht="16" customHeight="1" thickBot="1" x14ac:dyDescent="0.25">
      <c r="A92" s="111">
        <f>A90+1</f>
        <v>42</v>
      </c>
      <c r="B92" s="113" t="s">
        <v>38</v>
      </c>
      <c r="C92" s="115">
        <v>70</v>
      </c>
      <c r="D92" s="103"/>
      <c r="E92" s="102">
        <v>100</v>
      </c>
      <c r="F92" s="123">
        <f>12*ROUNDDOWN(C92*D92*((185-E92)/100),2)</f>
        <v>0</v>
      </c>
      <c r="G92" s="31" t="s">
        <v>74</v>
      </c>
      <c r="H92" s="47">
        <v>28564</v>
      </c>
      <c r="I92" s="24"/>
      <c r="J92" s="24">
        <f t="shared" si="5"/>
        <v>0</v>
      </c>
      <c r="K92" s="121">
        <f>SUM(J92:J93,F92)</f>
        <v>0</v>
      </c>
      <c r="M92" s="125">
        <f>ROUNDDOWN(F92+J92+J93,2)</f>
        <v>0</v>
      </c>
      <c r="N92" s="36">
        <v>56236181</v>
      </c>
      <c r="O92" s="1">
        <f t="shared" si="3"/>
        <v>52070538</v>
      </c>
      <c r="P92" s="10">
        <f t="shared" si="4"/>
        <v>56236181.040000007</v>
      </c>
    </row>
    <row r="93" spans="1:16" ht="16" customHeight="1" thickBot="1" x14ac:dyDescent="0.25">
      <c r="A93" s="112"/>
      <c r="B93" s="114"/>
      <c r="C93" s="116"/>
      <c r="D93" s="100"/>
      <c r="E93" s="104"/>
      <c r="F93" s="124"/>
      <c r="G93" s="32" t="s">
        <v>75</v>
      </c>
      <c r="H93" s="48">
        <v>72638</v>
      </c>
      <c r="I93" s="21"/>
      <c r="J93" s="21">
        <f t="shared" si="5"/>
        <v>0</v>
      </c>
      <c r="K93" s="122"/>
      <c r="M93" s="126"/>
      <c r="N93" s="36">
        <v>56236182</v>
      </c>
      <c r="O93" s="1">
        <f t="shared" si="3"/>
        <v>52070539</v>
      </c>
      <c r="P93" s="10">
        <f t="shared" si="4"/>
        <v>56236182.120000005</v>
      </c>
    </row>
    <row r="94" spans="1:16" ht="16" customHeight="1" thickBot="1" x14ac:dyDescent="0.25">
      <c r="A94" s="111">
        <f>A92+1</f>
        <v>43</v>
      </c>
      <c r="B94" s="113" t="s">
        <v>39</v>
      </c>
      <c r="C94" s="115">
        <v>22</v>
      </c>
      <c r="D94" s="103"/>
      <c r="E94" s="102">
        <v>100</v>
      </c>
      <c r="F94" s="123">
        <f>12*ROUNDDOWN(C94*D94*((185-E94)/100),2)</f>
        <v>0</v>
      </c>
      <c r="G94" s="31" t="s">
        <v>74</v>
      </c>
      <c r="H94" s="47">
        <v>3223</v>
      </c>
      <c r="I94" s="24"/>
      <c r="J94" s="24">
        <f t="shared" si="5"/>
        <v>0</v>
      </c>
      <c r="K94" s="121">
        <f>SUM(J94:J95,F94)</f>
        <v>0</v>
      </c>
      <c r="M94" s="125">
        <f>ROUNDDOWN(F94+J94+J95,2)</f>
        <v>0</v>
      </c>
      <c r="N94" s="36">
        <v>56236181</v>
      </c>
      <c r="O94" s="1">
        <f t="shared" si="3"/>
        <v>52070538</v>
      </c>
      <c r="P94" s="10">
        <f t="shared" si="4"/>
        <v>56236181.040000007</v>
      </c>
    </row>
    <row r="95" spans="1:16" ht="16" customHeight="1" thickBot="1" x14ac:dyDescent="0.25">
      <c r="A95" s="112"/>
      <c r="B95" s="114"/>
      <c r="C95" s="116"/>
      <c r="D95" s="100"/>
      <c r="E95" s="104"/>
      <c r="F95" s="124"/>
      <c r="G95" s="32" t="s">
        <v>75</v>
      </c>
      <c r="H95" s="48">
        <v>8207</v>
      </c>
      <c r="I95" s="21"/>
      <c r="J95" s="21">
        <f t="shared" si="5"/>
        <v>0</v>
      </c>
      <c r="K95" s="122"/>
      <c r="M95" s="126"/>
      <c r="N95" s="36">
        <v>56236182</v>
      </c>
      <c r="O95" s="1">
        <f t="shared" si="3"/>
        <v>52070539</v>
      </c>
      <c r="P95" s="10">
        <f t="shared" si="4"/>
        <v>56236182.120000005</v>
      </c>
    </row>
    <row r="96" spans="1:16" ht="16" customHeight="1" thickBot="1" x14ac:dyDescent="0.25">
      <c r="A96" s="111">
        <f>A94+1</f>
        <v>44</v>
      </c>
      <c r="B96" s="113" t="s">
        <v>40</v>
      </c>
      <c r="C96" s="115">
        <v>97</v>
      </c>
      <c r="D96" s="103"/>
      <c r="E96" s="102">
        <v>100</v>
      </c>
      <c r="F96" s="123">
        <f>12*ROUNDDOWN(C96*D96*((185-E96)/100),2)</f>
        <v>0</v>
      </c>
      <c r="G96" s="31" t="s">
        <v>74</v>
      </c>
      <c r="H96" s="47">
        <v>36639</v>
      </c>
      <c r="I96" s="24"/>
      <c r="J96" s="24">
        <f t="shared" si="5"/>
        <v>0</v>
      </c>
      <c r="K96" s="121">
        <f>SUM(J96:J97,F96)</f>
        <v>0</v>
      </c>
      <c r="M96" s="125">
        <f>ROUNDDOWN(F96+J96+J97,2)</f>
        <v>0</v>
      </c>
      <c r="N96" s="36">
        <v>56236181</v>
      </c>
      <c r="O96" s="1">
        <f t="shared" si="3"/>
        <v>52070538</v>
      </c>
      <c r="P96" s="10">
        <f t="shared" si="4"/>
        <v>56236181.040000007</v>
      </c>
    </row>
    <row r="97" spans="1:16" ht="16" customHeight="1" thickBot="1" x14ac:dyDescent="0.25">
      <c r="A97" s="112"/>
      <c r="B97" s="114"/>
      <c r="C97" s="116"/>
      <c r="D97" s="100"/>
      <c r="E97" s="104"/>
      <c r="F97" s="124"/>
      <c r="G97" s="32" t="s">
        <v>75</v>
      </c>
      <c r="H97" s="48">
        <v>95772</v>
      </c>
      <c r="I97" s="21"/>
      <c r="J97" s="21">
        <f t="shared" si="5"/>
        <v>0</v>
      </c>
      <c r="K97" s="122"/>
      <c r="M97" s="126"/>
      <c r="N97" s="36">
        <v>56236182</v>
      </c>
      <c r="O97" s="1">
        <f t="shared" si="3"/>
        <v>52070539</v>
      </c>
      <c r="P97" s="10">
        <f t="shared" si="4"/>
        <v>56236182.120000005</v>
      </c>
    </row>
    <row r="98" spans="1:16" ht="16" customHeight="1" thickBot="1" x14ac:dyDescent="0.25">
      <c r="A98" s="111">
        <f>A96+1</f>
        <v>45</v>
      </c>
      <c r="B98" s="113" t="s">
        <v>41</v>
      </c>
      <c r="C98" s="115">
        <v>107</v>
      </c>
      <c r="D98" s="103"/>
      <c r="E98" s="102">
        <v>100</v>
      </c>
      <c r="F98" s="123">
        <f>12*ROUNDDOWN(C98*D98*((185-E98)/100),2)</f>
        <v>0</v>
      </c>
      <c r="G98" s="31" t="s">
        <v>74</v>
      </c>
      <c r="H98" s="47">
        <v>42958</v>
      </c>
      <c r="I98" s="24"/>
      <c r="J98" s="24">
        <f t="shared" si="5"/>
        <v>0</v>
      </c>
      <c r="K98" s="121">
        <f>SUM(J98:J99,F98)</f>
        <v>0</v>
      </c>
      <c r="M98" s="125">
        <f>ROUNDDOWN(F98+J98+J99,2)</f>
        <v>0</v>
      </c>
      <c r="N98" s="36">
        <v>56236181</v>
      </c>
      <c r="O98" s="1">
        <f t="shared" si="3"/>
        <v>52070538</v>
      </c>
      <c r="P98" s="10">
        <f t="shared" si="4"/>
        <v>56236181.040000007</v>
      </c>
    </row>
    <row r="99" spans="1:16" ht="16" customHeight="1" thickBot="1" x14ac:dyDescent="0.25">
      <c r="A99" s="112"/>
      <c r="B99" s="114"/>
      <c r="C99" s="116"/>
      <c r="D99" s="100"/>
      <c r="E99" s="104"/>
      <c r="F99" s="124"/>
      <c r="G99" s="32" t="s">
        <v>75</v>
      </c>
      <c r="H99" s="48">
        <v>113424</v>
      </c>
      <c r="I99" s="21"/>
      <c r="J99" s="21">
        <f t="shared" si="5"/>
        <v>0</v>
      </c>
      <c r="K99" s="122"/>
      <c r="M99" s="126"/>
      <c r="N99" s="36">
        <v>56236182</v>
      </c>
      <c r="O99" s="1">
        <f t="shared" si="3"/>
        <v>52070539</v>
      </c>
      <c r="P99" s="10">
        <f t="shared" si="4"/>
        <v>56236182.120000005</v>
      </c>
    </row>
    <row r="100" spans="1:16" ht="16" customHeight="1" thickBot="1" x14ac:dyDescent="0.25">
      <c r="A100" s="111">
        <f>A98+1</f>
        <v>46</v>
      </c>
      <c r="B100" s="113" t="s">
        <v>42</v>
      </c>
      <c r="C100" s="115">
        <v>134</v>
      </c>
      <c r="D100" s="103"/>
      <c r="E100" s="102">
        <v>100</v>
      </c>
      <c r="F100" s="123">
        <f>12*ROUNDDOWN(C100*D100*((185-E100)/100),2)</f>
        <v>0</v>
      </c>
      <c r="G100" s="29" t="s">
        <v>74</v>
      </c>
      <c r="H100" s="49">
        <v>40154</v>
      </c>
      <c r="I100" s="24"/>
      <c r="J100" s="24">
        <f t="shared" si="5"/>
        <v>0</v>
      </c>
      <c r="K100" s="121">
        <f>SUM(J100:J101,F100)</f>
        <v>0</v>
      </c>
      <c r="M100" s="125">
        <f>ROUNDDOWN(F100+J100+J101,2)</f>
        <v>0</v>
      </c>
      <c r="N100" s="36">
        <v>56236181</v>
      </c>
      <c r="O100" s="1">
        <f t="shared" si="3"/>
        <v>52070538</v>
      </c>
      <c r="P100" s="10">
        <f t="shared" si="4"/>
        <v>56236181.040000007</v>
      </c>
    </row>
    <row r="101" spans="1:16" ht="16" customHeight="1" thickBot="1" x14ac:dyDescent="0.25">
      <c r="A101" s="112"/>
      <c r="B101" s="114"/>
      <c r="C101" s="116"/>
      <c r="D101" s="100"/>
      <c r="E101" s="104"/>
      <c r="F101" s="124"/>
      <c r="G101" s="30" t="s">
        <v>75</v>
      </c>
      <c r="H101" s="48">
        <v>100583</v>
      </c>
      <c r="I101" s="21"/>
      <c r="J101" s="21">
        <f t="shared" si="5"/>
        <v>0</v>
      </c>
      <c r="K101" s="122"/>
      <c r="M101" s="126"/>
      <c r="N101" s="36">
        <v>56236182</v>
      </c>
      <c r="O101" s="1">
        <f t="shared" si="3"/>
        <v>52070539</v>
      </c>
      <c r="P101" s="10">
        <f t="shared" si="4"/>
        <v>56236182.120000005</v>
      </c>
    </row>
    <row r="102" spans="1:16" ht="16" customHeight="1" x14ac:dyDescent="0.2">
      <c r="A102" s="111">
        <f>A100+1</f>
        <v>47</v>
      </c>
      <c r="B102" s="113" t="s">
        <v>43</v>
      </c>
      <c r="C102" s="115">
        <v>154</v>
      </c>
      <c r="D102" s="103"/>
      <c r="E102" s="102">
        <v>100</v>
      </c>
      <c r="F102" s="123">
        <f>12*ROUNDDOWN(C102*D102*((185-E102)/100),2)</f>
        <v>0</v>
      </c>
      <c r="G102" s="35" t="s">
        <v>74</v>
      </c>
      <c r="H102" s="47">
        <v>76319</v>
      </c>
      <c r="I102" s="28"/>
      <c r="J102" s="24">
        <f t="shared" si="5"/>
        <v>0</v>
      </c>
      <c r="K102" s="121">
        <f>SUM(J102:J103,F102)</f>
        <v>0</v>
      </c>
      <c r="M102" s="125">
        <f>ROUNDDOWN(F102+J102+J103,2)</f>
        <v>0</v>
      </c>
      <c r="N102" s="36"/>
      <c r="O102" s="40"/>
    </row>
    <row r="103" spans="1:16" ht="16" customHeight="1" thickBot="1" x14ac:dyDescent="0.25">
      <c r="A103" s="112"/>
      <c r="B103" s="114"/>
      <c r="C103" s="116"/>
      <c r="D103" s="100"/>
      <c r="E103" s="104"/>
      <c r="F103" s="124"/>
      <c r="G103" s="32" t="s">
        <v>75</v>
      </c>
      <c r="H103" s="48">
        <v>151658</v>
      </c>
      <c r="I103" s="21"/>
      <c r="J103" s="21">
        <f t="shared" si="5"/>
        <v>0</v>
      </c>
      <c r="K103" s="122"/>
      <c r="M103" s="126"/>
      <c r="N103" s="36"/>
      <c r="O103" s="40"/>
    </row>
    <row r="104" spans="1:16" ht="16" customHeight="1" thickBot="1" x14ac:dyDescent="0.25">
      <c r="A104" s="111">
        <f>A102+1</f>
        <v>48</v>
      </c>
      <c r="B104" s="113" t="s">
        <v>44</v>
      </c>
      <c r="C104" s="115">
        <v>166</v>
      </c>
      <c r="D104" s="103"/>
      <c r="E104" s="102">
        <v>100</v>
      </c>
      <c r="F104" s="123">
        <f>12*ROUNDDOWN(C104*D104*((185-E104)/100),2)</f>
        <v>0</v>
      </c>
      <c r="G104" s="31" t="s">
        <v>74</v>
      </c>
      <c r="H104" s="47">
        <v>70250</v>
      </c>
      <c r="I104" s="24"/>
      <c r="J104" s="24">
        <f t="shared" si="5"/>
        <v>0</v>
      </c>
      <c r="K104" s="121">
        <f>SUM(J104:J105,F104)</f>
        <v>0</v>
      </c>
      <c r="M104" s="125">
        <f>ROUNDDOWN(F104+J104+J105,2)</f>
        <v>0</v>
      </c>
      <c r="N104" s="36">
        <v>56236181</v>
      </c>
      <c r="O104" s="1">
        <f t="shared" ref="O104:O129" si="6">ROUNDUP(N104*100/108,0)</f>
        <v>52070538</v>
      </c>
      <c r="P104" s="10">
        <f t="shared" ref="P104:P129" si="7">O104*1.08</f>
        <v>56236181.040000007</v>
      </c>
    </row>
    <row r="105" spans="1:16" ht="16" customHeight="1" thickBot="1" x14ac:dyDescent="0.25">
      <c r="A105" s="112"/>
      <c r="B105" s="114"/>
      <c r="C105" s="116"/>
      <c r="D105" s="100"/>
      <c r="E105" s="104"/>
      <c r="F105" s="124"/>
      <c r="G105" s="32" t="s">
        <v>75</v>
      </c>
      <c r="H105" s="48">
        <v>170523</v>
      </c>
      <c r="I105" s="21"/>
      <c r="J105" s="21">
        <f t="shared" si="5"/>
        <v>0</v>
      </c>
      <c r="K105" s="122"/>
      <c r="M105" s="126"/>
      <c r="N105" s="36">
        <v>56236182</v>
      </c>
      <c r="O105" s="1">
        <f t="shared" si="6"/>
        <v>52070539</v>
      </c>
      <c r="P105" s="10">
        <f t="shared" si="7"/>
        <v>56236182.120000005</v>
      </c>
    </row>
    <row r="106" spans="1:16" ht="16" customHeight="1" thickBot="1" x14ac:dyDescent="0.25">
      <c r="A106" s="111">
        <f>A104+1</f>
        <v>49</v>
      </c>
      <c r="B106" s="113" t="s">
        <v>45</v>
      </c>
      <c r="C106" s="115">
        <v>103</v>
      </c>
      <c r="D106" s="103"/>
      <c r="E106" s="102">
        <v>100</v>
      </c>
      <c r="F106" s="123">
        <f>12*ROUNDDOWN(C106*D106*((185-E106)/100),2)</f>
        <v>0</v>
      </c>
      <c r="G106" s="31" t="s">
        <v>74</v>
      </c>
      <c r="H106" s="47">
        <v>44355</v>
      </c>
      <c r="I106" s="24"/>
      <c r="J106" s="24">
        <f t="shared" si="5"/>
        <v>0</v>
      </c>
      <c r="K106" s="121">
        <f>SUM(J106:J107,F106)</f>
        <v>0</v>
      </c>
      <c r="M106" s="125">
        <f>ROUNDDOWN(F106+J106+J107,2)</f>
        <v>0</v>
      </c>
      <c r="N106" s="36">
        <v>56236181</v>
      </c>
      <c r="O106" s="1">
        <f t="shared" si="6"/>
        <v>52070538</v>
      </c>
      <c r="P106" s="10">
        <f t="shared" si="7"/>
        <v>56236181.040000007</v>
      </c>
    </row>
    <row r="107" spans="1:16" ht="16" customHeight="1" thickBot="1" x14ac:dyDescent="0.25">
      <c r="A107" s="112"/>
      <c r="B107" s="114"/>
      <c r="C107" s="116"/>
      <c r="D107" s="100"/>
      <c r="E107" s="104"/>
      <c r="F107" s="124"/>
      <c r="G107" s="32" t="s">
        <v>75</v>
      </c>
      <c r="H107" s="48">
        <v>87795</v>
      </c>
      <c r="I107" s="21"/>
      <c r="J107" s="21">
        <f t="shared" si="5"/>
        <v>0</v>
      </c>
      <c r="K107" s="122"/>
      <c r="M107" s="126"/>
      <c r="N107" s="36">
        <v>56236182</v>
      </c>
      <c r="O107" s="1">
        <f t="shared" si="6"/>
        <v>52070539</v>
      </c>
      <c r="P107" s="10">
        <f t="shared" si="7"/>
        <v>56236182.120000005</v>
      </c>
    </row>
    <row r="108" spans="1:16" ht="16" customHeight="1" thickBot="1" x14ac:dyDescent="0.25">
      <c r="A108" s="111">
        <f>A106+1</f>
        <v>50</v>
      </c>
      <c r="B108" s="113" t="s">
        <v>46</v>
      </c>
      <c r="C108" s="115">
        <v>144</v>
      </c>
      <c r="D108" s="103"/>
      <c r="E108" s="102">
        <v>100</v>
      </c>
      <c r="F108" s="123">
        <f>12*ROUNDDOWN(C108*D108*((185-E108)/100),2)</f>
        <v>0</v>
      </c>
      <c r="G108" s="31" t="s">
        <v>74</v>
      </c>
      <c r="H108" s="47">
        <v>63082</v>
      </c>
      <c r="I108" s="24"/>
      <c r="J108" s="24">
        <f t="shared" si="5"/>
        <v>0</v>
      </c>
      <c r="K108" s="121">
        <f>SUM(J108:J109,F108)</f>
        <v>0</v>
      </c>
      <c r="M108" s="125">
        <f>ROUNDDOWN(F108+J108+J109,2)</f>
        <v>0</v>
      </c>
      <c r="N108" s="36">
        <v>56236181</v>
      </c>
      <c r="O108" s="1">
        <f t="shared" si="6"/>
        <v>52070538</v>
      </c>
      <c r="P108" s="10">
        <f t="shared" si="7"/>
        <v>56236181.040000007</v>
      </c>
    </row>
    <row r="109" spans="1:16" ht="16" customHeight="1" thickBot="1" x14ac:dyDescent="0.25">
      <c r="A109" s="112"/>
      <c r="B109" s="114"/>
      <c r="C109" s="116"/>
      <c r="D109" s="100"/>
      <c r="E109" s="104"/>
      <c r="F109" s="124"/>
      <c r="G109" s="32" t="s">
        <v>75</v>
      </c>
      <c r="H109" s="48">
        <v>140486</v>
      </c>
      <c r="I109" s="21"/>
      <c r="J109" s="21">
        <f t="shared" si="5"/>
        <v>0</v>
      </c>
      <c r="K109" s="122"/>
      <c r="M109" s="126"/>
      <c r="N109" s="36">
        <v>56236182</v>
      </c>
      <c r="O109" s="1">
        <f t="shared" si="6"/>
        <v>52070539</v>
      </c>
      <c r="P109" s="10">
        <f t="shared" si="7"/>
        <v>56236182.120000005</v>
      </c>
    </row>
    <row r="110" spans="1:16" ht="16" customHeight="1" thickBot="1" x14ac:dyDescent="0.25">
      <c r="A110" s="111">
        <f>A108+1</f>
        <v>51</v>
      </c>
      <c r="B110" s="113" t="s">
        <v>47</v>
      </c>
      <c r="C110" s="115">
        <v>201</v>
      </c>
      <c r="D110" s="103"/>
      <c r="E110" s="102">
        <v>100</v>
      </c>
      <c r="F110" s="123">
        <f>12*ROUNDDOWN(C110*D110*((185-E110)/100),2)</f>
        <v>0</v>
      </c>
      <c r="G110" s="31" t="s">
        <v>74</v>
      </c>
      <c r="H110" s="47">
        <v>86575</v>
      </c>
      <c r="I110" s="24"/>
      <c r="J110" s="24">
        <f t="shared" si="5"/>
        <v>0</v>
      </c>
      <c r="K110" s="121">
        <f>SUM(J110:J111,F110)</f>
        <v>0</v>
      </c>
      <c r="M110" s="125">
        <f>ROUNDDOWN(F110+J110+J111,2)</f>
        <v>0</v>
      </c>
      <c r="N110" s="36">
        <v>56236181</v>
      </c>
      <c r="O110" s="1">
        <f t="shared" si="6"/>
        <v>52070538</v>
      </c>
      <c r="P110" s="10">
        <f t="shared" si="7"/>
        <v>56236181.040000007</v>
      </c>
    </row>
    <row r="111" spans="1:16" ht="16" customHeight="1" thickBot="1" x14ac:dyDescent="0.25">
      <c r="A111" s="112"/>
      <c r="B111" s="114"/>
      <c r="C111" s="116"/>
      <c r="D111" s="100"/>
      <c r="E111" s="104"/>
      <c r="F111" s="124"/>
      <c r="G111" s="32" t="s">
        <v>75</v>
      </c>
      <c r="H111" s="48">
        <v>181199</v>
      </c>
      <c r="I111" s="21"/>
      <c r="J111" s="21">
        <f t="shared" si="5"/>
        <v>0</v>
      </c>
      <c r="K111" s="122"/>
      <c r="M111" s="126"/>
      <c r="N111" s="36">
        <v>56236182</v>
      </c>
      <c r="O111" s="1">
        <f t="shared" si="6"/>
        <v>52070539</v>
      </c>
      <c r="P111" s="10">
        <f t="shared" si="7"/>
        <v>56236182.120000005</v>
      </c>
    </row>
    <row r="112" spans="1:16" ht="16" customHeight="1" thickBot="1" x14ac:dyDescent="0.25">
      <c r="A112" s="111">
        <f>A110+1</f>
        <v>52</v>
      </c>
      <c r="B112" s="113" t="s">
        <v>48</v>
      </c>
      <c r="C112" s="115">
        <v>158</v>
      </c>
      <c r="D112" s="103"/>
      <c r="E112" s="102">
        <v>100</v>
      </c>
      <c r="F112" s="123">
        <f>12*ROUNDDOWN(C112*D112*((185-E112)/100),2)</f>
        <v>0</v>
      </c>
      <c r="G112" s="31" t="s">
        <v>74</v>
      </c>
      <c r="H112" s="47">
        <v>77425</v>
      </c>
      <c r="I112" s="24"/>
      <c r="J112" s="24">
        <f t="shared" si="5"/>
        <v>0</v>
      </c>
      <c r="K112" s="121">
        <f>SUM(J112:J113,F112)</f>
        <v>0</v>
      </c>
      <c r="M112" s="125">
        <f>ROUNDDOWN(F112+J112+J113,2)</f>
        <v>0</v>
      </c>
      <c r="N112" s="36">
        <v>56236181</v>
      </c>
      <c r="O112" s="1">
        <f t="shared" si="6"/>
        <v>52070538</v>
      </c>
      <c r="P112" s="10">
        <f t="shared" si="7"/>
        <v>56236181.040000007</v>
      </c>
    </row>
    <row r="113" spans="1:16" ht="16" customHeight="1" thickBot="1" x14ac:dyDescent="0.25">
      <c r="A113" s="112"/>
      <c r="B113" s="114"/>
      <c r="C113" s="116"/>
      <c r="D113" s="100"/>
      <c r="E113" s="104"/>
      <c r="F113" s="124"/>
      <c r="G113" s="32" t="s">
        <v>75</v>
      </c>
      <c r="H113" s="48">
        <v>164047</v>
      </c>
      <c r="I113" s="21"/>
      <c r="J113" s="21">
        <f t="shared" si="5"/>
        <v>0</v>
      </c>
      <c r="K113" s="122"/>
      <c r="M113" s="126"/>
      <c r="N113" s="36">
        <v>56236182</v>
      </c>
      <c r="O113" s="1">
        <f t="shared" si="6"/>
        <v>52070539</v>
      </c>
      <c r="P113" s="10">
        <f t="shared" si="7"/>
        <v>56236182.120000005</v>
      </c>
    </row>
    <row r="114" spans="1:16" ht="16" customHeight="1" thickBot="1" x14ac:dyDescent="0.25">
      <c r="A114" s="111">
        <f>A112+1</f>
        <v>53</v>
      </c>
      <c r="B114" s="113" t="s">
        <v>49</v>
      </c>
      <c r="C114" s="115">
        <v>137</v>
      </c>
      <c r="D114" s="103"/>
      <c r="E114" s="102">
        <v>100</v>
      </c>
      <c r="F114" s="123">
        <f>12*ROUNDDOWN(C114*D114*((185-E114)/100),2)</f>
        <v>0</v>
      </c>
      <c r="G114" s="31" t="s">
        <v>74</v>
      </c>
      <c r="H114" s="47">
        <v>49534</v>
      </c>
      <c r="I114" s="24"/>
      <c r="J114" s="24">
        <f t="shared" si="5"/>
        <v>0</v>
      </c>
      <c r="K114" s="121">
        <f>SUM(J114:J115,F114)</f>
        <v>0</v>
      </c>
      <c r="M114" s="125">
        <f>ROUNDDOWN(F114+J114+J115,2)</f>
        <v>0</v>
      </c>
      <c r="N114" s="36">
        <v>56236181</v>
      </c>
      <c r="O114" s="1">
        <f t="shared" si="6"/>
        <v>52070538</v>
      </c>
      <c r="P114" s="10">
        <f t="shared" si="7"/>
        <v>56236181.040000007</v>
      </c>
    </row>
    <row r="115" spans="1:16" ht="16" customHeight="1" thickBot="1" x14ac:dyDescent="0.25">
      <c r="A115" s="112"/>
      <c r="B115" s="114"/>
      <c r="C115" s="116"/>
      <c r="D115" s="100"/>
      <c r="E115" s="104"/>
      <c r="F115" s="124"/>
      <c r="G115" s="32" t="s">
        <v>75</v>
      </c>
      <c r="H115" s="48">
        <v>131867</v>
      </c>
      <c r="I115" s="21"/>
      <c r="J115" s="21">
        <f t="shared" si="5"/>
        <v>0</v>
      </c>
      <c r="K115" s="122"/>
      <c r="M115" s="126"/>
      <c r="N115" s="36">
        <v>56236182</v>
      </c>
      <c r="O115" s="1">
        <f t="shared" si="6"/>
        <v>52070539</v>
      </c>
      <c r="P115" s="10">
        <f t="shared" si="7"/>
        <v>56236182.120000005</v>
      </c>
    </row>
    <row r="116" spans="1:16" ht="16" customHeight="1" thickBot="1" x14ac:dyDescent="0.25">
      <c r="A116" s="111">
        <f>A114+1</f>
        <v>54</v>
      </c>
      <c r="B116" s="113" t="s">
        <v>50</v>
      </c>
      <c r="C116" s="115">
        <v>114</v>
      </c>
      <c r="D116" s="103"/>
      <c r="E116" s="102">
        <v>100</v>
      </c>
      <c r="F116" s="123">
        <f>12*ROUNDDOWN(C116*D116*((185-E116)/100),2)</f>
        <v>0</v>
      </c>
      <c r="G116" s="31" t="s">
        <v>74</v>
      </c>
      <c r="H116" s="47">
        <v>49127</v>
      </c>
      <c r="I116" s="24"/>
      <c r="J116" s="24">
        <f t="shared" si="5"/>
        <v>0</v>
      </c>
      <c r="K116" s="121">
        <f>SUM(J116:J117,F116)</f>
        <v>0</v>
      </c>
      <c r="M116" s="125">
        <f>ROUNDDOWN(F116+J116+J117,2)</f>
        <v>0</v>
      </c>
      <c r="N116" s="36">
        <v>56236181</v>
      </c>
      <c r="O116" s="1">
        <f t="shared" si="6"/>
        <v>52070538</v>
      </c>
      <c r="P116" s="10">
        <f t="shared" si="7"/>
        <v>56236181.040000007</v>
      </c>
    </row>
    <row r="117" spans="1:16" ht="16" customHeight="1" thickBot="1" x14ac:dyDescent="0.25">
      <c r="A117" s="112"/>
      <c r="B117" s="114"/>
      <c r="C117" s="116"/>
      <c r="D117" s="100"/>
      <c r="E117" s="104"/>
      <c r="F117" s="124"/>
      <c r="G117" s="32" t="s">
        <v>75</v>
      </c>
      <c r="H117" s="48">
        <v>90331</v>
      </c>
      <c r="I117" s="21"/>
      <c r="J117" s="21">
        <f t="shared" si="5"/>
        <v>0</v>
      </c>
      <c r="K117" s="122"/>
      <c r="M117" s="126"/>
      <c r="N117" s="36">
        <v>56236182</v>
      </c>
      <c r="O117" s="1">
        <f t="shared" si="6"/>
        <v>52070539</v>
      </c>
      <c r="P117" s="10">
        <f t="shared" si="7"/>
        <v>56236182.120000005</v>
      </c>
    </row>
    <row r="118" spans="1:16" ht="16" customHeight="1" thickBot="1" x14ac:dyDescent="0.25">
      <c r="A118" s="111">
        <f>A116+1</f>
        <v>55</v>
      </c>
      <c r="B118" s="113" t="s">
        <v>51</v>
      </c>
      <c r="C118" s="115">
        <v>125</v>
      </c>
      <c r="D118" s="103"/>
      <c r="E118" s="102">
        <v>100</v>
      </c>
      <c r="F118" s="123">
        <f>12*ROUNDDOWN(C118*D118*((185-E118)/100),2)</f>
        <v>0</v>
      </c>
      <c r="G118" s="31" t="s">
        <v>74</v>
      </c>
      <c r="H118" s="47">
        <v>56492</v>
      </c>
      <c r="I118" s="24"/>
      <c r="J118" s="24">
        <f t="shared" si="5"/>
        <v>0</v>
      </c>
      <c r="K118" s="121">
        <f>SUM(J118:J119,F118)</f>
        <v>0</v>
      </c>
      <c r="M118" s="125">
        <f>ROUNDDOWN(F118+J118+J119,2)</f>
        <v>0</v>
      </c>
      <c r="N118" s="36">
        <v>56236181</v>
      </c>
      <c r="O118" s="1">
        <f t="shared" si="6"/>
        <v>52070538</v>
      </c>
      <c r="P118" s="10">
        <f t="shared" si="7"/>
        <v>56236181.040000007</v>
      </c>
    </row>
    <row r="119" spans="1:16" ht="16" customHeight="1" thickBot="1" x14ac:dyDescent="0.25">
      <c r="A119" s="112"/>
      <c r="B119" s="114"/>
      <c r="C119" s="116"/>
      <c r="D119" s="100"/>
      <c r="E119" s="104"/>
      <c r="F119" s="124"/>
      <c r="G119" s="32" t="s">
        <v>75</v>
      </c>
      <c r="H119" s="48">
        <v>109170</v>
      </c>
      <c r="I119" s="21"/>
      <c r="J119" s="21">
        <f t="shared" si="5"/>
        <v>0</v>
      </c>
      <c r="K119" s="122"/>
      <c r="M119" s="126"/>
      <c r="N119" s="36">
        <v>56236182</v>
      </c>
      <c r="O119" s="1">
        <f t="shared" si="6"/>
        <v>52070539</v>
      </c>
      <c r="P119" s="10">
        <f t="shared" si="7"/>
        <v>56236182.120000005</v>
      </c>
    </row>
    <row r="120" spans="1:16" ht="16" customHeight="1" thickBot="1" x14ac:dyDescent="0.25">
      <c r="A120" s="111">
        <f>A118+1</f>
        <v>56</v>
      </c>
      <c r="B120" s="130" t="s">
        <v>52</v>
      </c>
      <c r="C120" s="115">
        <v>126</v>
      </c>
      <c r="D120" s="103"/>
      <c r="E120" s="102">
        <v>100</v>
      </c>
      <c r="F120" s="123">
        <f>12*ROUNDDOWN(C120*D120*((185-E120)/100),2)</f>
        <v>0</v>
      </c>
      <c r="G120" s="31" t="s">
        <v>74</v>
      </c>
      <c r="H120" s="47">
        <v>83807</v>
      </c>
      <c r="I120" s="24"/>
      <c r="J120" s="24">
        <f t="shared" si="5"/>
        <v>0</v>
      </c>
      <c r="K120" s="121">
        <f>SUM(J120:J121,F120)</f>
        <v>0</v>
      </c>
      <c r="M120" s="125">
        <f>ROUNDDOWN(F120+J120+J121,2)</f>
        <v>0</v>
      </c>
      <c r="N120" s="36">
        <v>56236181</v>
      </c>
      <c r="O120" s="1">
        <f t="shared" si="6"/>
        <v>52070538</v>
      </c>
      <c r="P120" s="10">
        <f t="shared" si="7"/>
        <v>56236181.040000007</v>
      </c>
    </row>
    <row r="121" spans="1:16" ht="16" customHeight="1" thickBot="1" x14ac:dyDescent="0.25">
      <c r="A121" s="112"/>
      <c r="B121" s="131"/>
      <c r="C121" s="116"/>
      <c r="D121" s="100"/>
      <c r="E121" s="104"/>
      <c r="F121" s="124"/>
      <c r="G121" s="32" t="s">
        <v>75</v>
      </c>
      <c r="H121" s="48">
        <v>152155</v>
      </c>
      <c r="I121" s="21"/>
      <c r="J121" s="21">
        <f t="shared" si="5"/>
        <v>0</v>
      </c>
      <c r="K121" s="122"/>
      <c r="M121" s="126"/>
      <c r="N121" s="36">
        <v>56236182</v>
      </c>
      <c r="O121" s="1">
        <f t="shared" si="6"/>
        <v>52070539</v>
      </c>
      <c r="P121" s="10">
        <f t="shared" si="7"/>
        <v>56236182.120000005</v>
      </c>
    </row>
    <row r="122" spans="1:16" ht="16" customHeight="1" thickBot="1" x14ac:dyDescent="0.25">
      <c r="A122" s="111">
        <f>A120+1</f>
        <v>57</v>
      </c>
      <c r="B122" s="130" t="s">
        <v>53</v>
      </c>
      <c r="C122" s="115">
        <v>128</v>
      </c>
      <c r="D122" s="103"/>
      <c r="E122" s="102">
        <v>100</v>
      </c>
      <c r="F122" s="123">
        <f>12*ROUNDDOWN(C122*D122*((185-E122)/100),2)</f>
        <v>0</v>
      </c>
      <c r="G122" s="31" t="s">
        <v>74</v>
      </c>
      <c r="H122" s="47">
        <v>55948</v>
      </c>
      <c r="I122" s="24"/>
      <c r="J122" s="24">
        <f t="shared" si="5"/>
        <v>0</v>
      </c>
      <c r="K122" s="121">
        <f>SUM(J122:J123,F122)</f>
        <v>0</v>
      </c>
      <c r="M122" s="125">
        <f>ROUNDDOWN(F122+J122+J123,2)</f>
        <v>0</v>
      </c>
      <c r="N122" s="36">
        <v>56236181</v>
      </c>
      <c r="O122" s="1">
        <f t="shared" si="6"/>
        <v>52070538</v>
      </c>
      <c r="P122" s="10">
        <f t="shared" si="7"/>
        <v>56236181.040000007</v>
      </c>
    </row>
    <row r="123" spans="1:16" ht="16" customHeight="1" thickBot="1" x14ac:dyDescent="0.25">
      <c r="A123" s="112"/>
      <c r="B123" s="131"/>
      <c r="C123" s="116"/>
      <c r="D123" s="100"/>
      <c r="E123" s="104"/>
      <c r="F123" s="124"/>
      <c r="G123" s="32" t="s">
        <v>75</v>
      </c>
      <c r="H123" s="48">
        <v>117817</v>
      </c>
      <c r="I123" s="21"/>
      <c r="J123" s="21">
        <f t="shared" si="5"/>
        <v>0</v>
      </c>
      <c r="K123" s="122"/>
      <c r="M123" s="126"/>
      <c r="N123" s="36">
        <v>56236182</v>
      </c>
      <c r="O123" s="1">
        <f t="shared" si="6"/>
        <v>52070539</v>
      </c>
      <c r="P123" s="10">
        <f t="shared" si="7"/>
        <v>56236182.120000005</v>
      </c>
    </row>
    <row r="124" spans="1:16" ht="16" customHeight="1" thickBot="1" x14ac:dyDescent="0.25">
      <c r="A124" s="111">
        <f>A122+1</f>
        <v>58</v>
      </c>
      <c r="B124" s="130" t="s">
        <v>54</v>
      </c>
      <c r="C124" s="115">
        <v>129</v>
      </c>
      <c r="D124" s="103"/>
      <c r="E124" s="102">
        <v>100</v>
      </c>
      <c r="F124" s="123">
        <f>12*ROUNDDOWN(C124*D124*((185-E124)/100),2)</f>
        <v>0</v>
      </c>
      <c r="G124" s="31" t="s">
        <v>74</v>
      </c>
      <c r="H124" s="47">
        <v>48241</v>
      </c>
      <c r="I124" s="24"/>
      <c r="J124" s="24">
        <f t="shared" si="5"/>
        <v>0</v>
      </c>
      <c r="K124" s="121">
        <f>SUM(J124:J125,F124)</f>
        <v>0</v>
      </c>
      <c r="M124" s="125">
        <f>ROUNDDOWN(F124+J124+J125,2)</f>
        <v>0</v>
      </c>
      <c r="N124" s="36">
        <v>56236181</v>
      </c>
      <c r="O124" s="1">
        <f t="shared" si="6"/>
        <v>52070538</v>
      </c>
      <c r="P124" s="10">
        <f t="shared" si="7"/>
        <v>56236181.040000007</v>
      </c>
    </row>
    <row r="125" spans="1:16" ht="16" customHeight="1" thickBot="1" x14ac:dyDescent="0.25">
      <c r="A125" s="112"/>
      <c r="B125" s="131"/>
      <c r="C125" s="116"/>
      <c r="D125" s="100"/>
      <c r="E125" s="104"/>
      <c r="F125" s="124"/>
      <c r="G125" s="32" t="s">
        <v>75</v>
      </c>
      <c r="H125" s="48">
        <v>109625</v>
      </c>
      <c r="I125" s="21"/>
      <c r="J125" s="21">
        <f t="shared" si="5"/>
        <v>0</v>
      </c>
      <c r="K125" s="122"/>
      <c r="M125" s="126"/>
      <c r="N125" s="36">
        <v>56236182</v>
      </c>
      <c r="O125" s="1">
        <f t="shared" si="6"/>
        <v>52070539</v>
      </c>
      <c r="P125" s="10">
        <f t="shared" si="7"/>
        <v>56236182.120000005</v>
      </c>
    </row>
    <row r="126" spans="1:16" ht="16" customHeight="1" thickBot="1" x14ac:dyDescent="0.25">
      <c r="A126" s="111">
        <f>A124+1</f>
        <v>59</v>
      </c>
      <c r="B126" s="130" t="s">
        <v>55</v>
      </c>
      <c r="C126" s="115">
        <v>109</v>
      </c>
      <c r="D126" s="103"/>
      <c r="E126" s="102">
        <v>100</v>
      </c>
      <c r="F126" s="123">
        <f>12*ROUNDDOWN(C126*D126*((185-E126)/100),2)</f>
        <v>0</v>
      </c>
      <c r="G126" s="31" t="s">
        <v>74</v>
      </c>
      <c r="H126" s="47">
        <v>45761</v>
      </c>
      <c r="I126" s="24"/>
      <c r="J126" s="24">
        <f t="shared" si="5"/>
        <v>0</v>
      </c>
      <c r="K126" s="121">
        <f>SUM(J126:J127,F126)</f>
        <v>0</v>
      </c>
      <c r="M126" s="125">
        <f>ROUNDDOWN(F126+J126+J127,2)</f>
        <v>0</v>
      </c>
      <c r="N126" s="36">
        <v>56236181</v>
      </c>
      <c r="O126" s="1">
        <f t="shared" si="6"/>
        <v>52070538</v>
      </c>
      <c r="P126" s="10">
        <f t="shared" si="7"/>
        <v>56236181.040000007</v>
      </c>
    </row>
    <row r="127" spans="1:16" ht="16" customHeight="1" thickBot="1" x14ac:dyDescent="0.25">
      <c r="A127" s="112"/>
      <c r="B127" s="131"/>
      <c r="C127" s="116"/>
      <c r="D127" s="100"/>
      <c r="E127" s="104"/>
      <c r="F127" s="124"/>
      <c r="G127" s="32" t="s">
        <v>75</v>
      </c>
      <c r="H127" s="48">
        <v>122374</v>
      </c>
      <c r="I127" s="21"/>
      <c r="J127" s="21">
        <f t="shared" si="5"/>
        <v>0</v>
      </c>
      <c r="K127" s="122"/>
      <c r="M127" s="126"/>
      <c r="N127" s="36">
        <v>56236182</v>
      </c>
      <c r="O127" s="1">
        <f t="shared" si="6"/>
        <v>52070539</v>
      </c>
      <c r="P127" s="10">
        <f t="shared" si="7"/>
        <v>56236182.120000005</v>
      </c>
    </row>
    <row r="128" spans="1:16" ht="16" customHeight="1" thickBot="1" x14ac:dyDescent="0.25">
      <c r="A128" s="111">
        <f>A126+1</f>
        <v>60</v>
      </c>
      <c r="B128" s="113" t="s">
        <v>56</v>
      </c>
      <c r="C128" s="115">
        <v>160</v>
      </c>
      <c r="D128" s="103"/>
      <c r="E128" s="102">
        <v>100</v>
      </c>
      <c r="F128" s="123">
        <f>12*ROUNDDOWN(C128*D128*((185-E128)/100),2)</f>
        <v>0</v>
      </c>
      <c r="G128" s="29" t="s">
        <v>74</v>
      </c>
      <c r="H128" s="49">
        <v>74952</v>
      </c>
      <c r="I128" s="24"/>
      <c r="J128" s="24">
        <f t="shared" si="5"/>
        <v>0</v>
      </c>
      <c r="K128" s="121">
        <f>SUM(J128:J129,F128)</f>
        <v>0</v>
      </c>
      <c r="M128" s="125">
        <f>ROUNDDOWN(F128+J128+J129,2)</f>
        <v>0</v>
      </c>
      <c r="N128" s="36">
        <v>56236181</v>
      </c>
      <c r="O128" s="1">
        <f t="shared" si="6"/>
        <v>52070538</v>
      </c>
      <c r="P128" s="10">
        <f t="shared" si="7"/>
        <v>56236181.040000007</v>
      </c>
    </row>
    <row r="129" spans="1:16" ht="16" customHeight="1" thickBot="1" x14ac:dyDescent="0.25">
      <c r="A129" s="112"/>
      <c r="B129" s="114"/>
      <c r="C129" s="116"/>
      <c r="D129" s="100"/>
      <c r="E129" s="104"/>
      <c r="F129" s="124"/>
      <c r="G129" s="30" t="s">
        <v>75</v>
      </c>
      <c r="H129" s="48">
        <v>159591</v>
      </c>
      <c r="I129" s="21"/>
      <c r="J129" s="21">
        <f t="shared" si="5"/>
        <v>0</v>
      </c>
      <c r="K129" s="122"/>
      <c r="M129" s="126"/>
      <c r="N129" s="36">
        <v>56236182</v>
      </c>
      <c r="O129" s="1">
        <f t="shared" si="6"/>
        <v>52070539</v>
      </c>
      <c r="P129" s="10">
        <f t="shared" si="7"/>
        <v>56236182.120000005</v>
      </c>
    </row>
    <row r="130" spans="1:16" ht="16" customHeight="1" x14ac:dyDescent="0.2">
      <c r="A130" s="111">
        <f>A128+1</f>
        <v>61</v>
      </c>
      <c r="B130" s="113" t="s">
        <v>57</v>
      </c>
      <c r="C130" s="115">
        <v>170</v>
      </c>
      <c r="D130" s="103"/>
      <c r="E130" s="102">
        <v>100</v>
      </c>
      <c r="F130" s="123">
        <f>12*ROUNDDOWN(C130*D130*((185-E130)/100),2)</f>
        <v>0</v>
      </c>
      <c r="G130" s="35" t="s">
        <v>74</v>
      </c>
      <c r="H130" s="47">
        <v>82014</v>
      </c>
      <c r="I130" s="28"/>
      <c r="J130" s="24">
        <f t="shared" si="5"/>
        <v>0</v>
      </c>
      <c r="K130" s="121">
        <f>SUM(J130:J131,F130)</f>
        <v>0</v>
      </c>
      <c r="M130" s="125">
        <f>ROUNDDOWN(F130+J130+J131,2)</f>
        <v>0</v>
      </c>
      <c r="N130" s="36"/>
      <c r="O130" s="40"/>
    </row>
    <row r="131" spans="1:16" ht="16" customHeight="1" thickBot="1" x14ac:dyDescent="0.25">
      <c r="A131" s="112"/>
      <c r="B131" s="114"/>
      <c r="C131" s="116"/>
      <c r="D131" s="100"/>
      <c r="E131" s="104"/>
      <c r="F131" s="124"/>
      <c r="G131" s="32" t="s">
        <v>75</v>
      </c>
      <c r="H131" s="48">
        <v>176289</v>
      </c>
      <c r="I131" s="21"/>
      <c r="J131" s="21">
        <f t="shared" si="5"/>
        <v>0</v>
      </c>
      <c r="K131" s="122"/>
      <c r="M131" s="126"/>
      <c r="N131" s="36"/>
      <c r="O131" s="40"/>
    </row>
    <row r="132" spans="1:16" ht="16" customHeight="1" thickBot="1" x14ac:dyDescent="0.25">
      <c r="A132" s="111">
        <f>A130+1</f>
        <v>62</v>
      </c>
      <c r="B132" s="113" t="s">
        <v>58</v>
      </c>
      <c r="C132" s="115">
        <v>235</v>
      </c>
      <c r="D132" s="103"/>
      <c r="E132" s="102">
        <v>100</v>
      </c>
      <c r="F132" s="123">
        <f>12*ROUNDDOWN(C132*D132*((185-E132)/100),2)</f>
        <v>0</v>
      </c>
      <c r="G132" s="31" t="s">
        <v>74</v>
      </c>
      <c r="H132" s="47">
        <v>101167</v>
      </c>
      <c r="I132" s="24"/>
      <c r="J132" s="24">
        <f t="shared" si="5"/>
        <v>0</v>
      </c>
      <c r="K132" s="121">
        <f>SUM(J132:J133,F132)</f>
        <v>0</v>
      </c>
      <c r="M132" s="125">
        <f>ROUNDDOWN(F132+J132+J133,2)</f>
        <v>0</v>
      </c>
      <c r="N132" s="36">
        <v>56236181</v>
      </c>
      <c r="O132" s="1">
        <f t="shared" ref="O132:O145" si="8">ROUNDUP(N132*100/108,0)</f>
        <v>52070538</v>
      </c>
      <c r="P132" s="10">
        <f t="shared" ref="P132:P145" si="9">O132*1.08</f>
        <v>56236181.040000007</v>
      </c>
    </row>
    <row r="133" spans="1:16" ht="16" customHeight="1" thickBot="1" x14ac:dyDescent="0.25">
      <c r="A133" s="112"/>
      <c r="B133" s="114"/>
      <c r="C133" s="116"/>
      <c r="D133" s="100"/>
      <c r="E133" s="104"/>
      <c r="F133" s="124"/>
      <c r="G133" s="32" t="s">
        <v>75</v>
      </c>
      <c r="H133" s="48">
        <v>239781</v>
      </c>
      <c r="I133" s="21"/>
      <c r="J133" s="21">
        <f t="shared" si="5"/>
        <v>0</v>
      </c>
      <c r="K133" s="122"/>
      <c r="M133" s="126"/>
      <c r="N133" s="36">
        <v>56236182</v>
      </c>
      <c r="O133" s="1">
        <f t="shared" si="8"/>
        <v>52070539</v>
      </c>
      <c r="P133" s="10">
        <f t="shared" si="9"/>
        <v>56236182.120000005</v>
      </c>
    </row>
    <row r="134" spans="1:16" ht="16" customHeight="1" thickBot="1" x14ac:dyDescent="0.25">
      <c r="A134" s="111">
        <f>A132+1</f>
        <v>63</v>
      </c>
      <c r="B134" s="113" t="s">
        <v>59</v>
      </c>
      <c r="C134" s="115">
        <v>120</v>
      </c>
      <c r="D134" s="103"/>
      <c r="E134" s="102">
        <v>100</v>
      </c>
      <c r="F134" s="123">
        <f>12*ROUNDDOWN(C134*D134*((185-E134)/100),2)</f>
        <v>0</v>
      </c>
      <c r="G134" s="31" t="s">
        <v>74</v>
      </c>
      <c r="H134" s="47">
        <v>59517</v>
      </c>
      <c r="I134" s="24"/>
      <c r="J134" s="24">
        <f t="shared" si="5"/>
        <v>0</v>
      </c>
      <c r="K134" s="121">
        <f>SUM(J134:J135,F134)</f>
        <v>0</v>
      </c>
      <c r="M134" s="125">
        <f>ROUNDDOWN(F134+J134+J135,2)</f>
        <v>0</v>
      </c>
      <c r="N134" s="36">
        <v>56236181</v>
      </c>
      <c r="O134" s="1">
        <f t="shared" si="8"/>
        <v>52070538</v>
      </c>
      <c r="P134" s="10">
        <f t="shared" si="9"/>
        <v>56236181.040000007</v>
      </c>
    </row>
    <row r="135" spans="1:16" ht="16" customHeight="1" thickBot="1" x14ac:dyDescent="0.25">
      <c r="A135" s="112"/>
      <c r="B135" s="114"/>
      <c r="C135" s="116"/>
      <c r="D135" s="100"/>
      <c r="E135" s="104"/>
      <c r="F135" s="124"/>
      <c r="G135" s="32" t="s">
        <v>75</v>
      </c>
      <c r="H135" s="48">
        <v>132902</v>
      </c>
      <c r="I135" s="21"/>
      <c r="J135" s="21">
        <f t="shared" si="5"/>
        <v>0</v>
      </c>
      <c r="K135" s="122"/>
      <c r="M135" s="126"/>
      <c r="N135" s="36">
        <v>56236182</v>
      </c>
      <c r="O135" s="1">
        <f t="shared" si="8"/>
        <v>52070539</v>
      </c>
      <c r="P135" s="10">
        <f t="shared" si="9"/>
        <v>56236182.120000005</v>
      </c>
    </row>
    <row r="136" spans="1:16" ht="16" customHeight="1" thickBot="1" x14ac:dyDescent="0.25">
      <c r="A136" s="111">
        <f>A134+1</f>
        <v>64</v>
      </c>
      <c r="B136" s="113" t="s">
        <v>103</v>
      </c>
      <c r="C136" s="115">
        <v>451</v>
      </c>
      <c r="D136" s="103"/>
      <c r="E136" s="102">
        <v>100</v>
      </c>
      <c r="F136" s="123">
        <f>12*ROUNDDOWN(C136*D136*((185-E136)/100),2)</f>
        <v>0</v>
      </c>
      <c r="G136" s="31" t="s">
        <v>74</v>
      </c>
      <c r="H136" s="47">
        <v>155847</v>
      </c>
      <c r="I136" s="24"/>
      <c r="J136" s="24">
        <f t="shared" si="5"/>
        <v>0</v>
      </c>
      <c r="K136" s="121">
        <f>SUM(J136:J137,F136)</f>
        <v>0</v>
      </c>
      <c r="M136" s="125">
        <f>ROUNDDOWN(F136+J136+J137,2)</f>
        <v>0</v>
      </c>
      <c r="N136" s="36">
        <v>56236181</v>
      </c>
      <c r="O136" s="1">
        <f t="shared" si="8"/>
        <v>52070538</v>
      </c>
      <c r="P136" s="10">
        <f t="shared" si="9"/>
        <v>56236181.040000007</v>
      </c>
    </row>
    <row r="137" spans="1:16" ht="16" customHeight="1" thickBot="1" x14ac:dyDescent="0.25">
      <c r="A137" s="112"/>
      <c r="B137" s="114"/>
      <c r="C137" s="116"/>
      <c r="D137" s="100"/>
      <c r="E137" s="104"/>
      <c r="F137" s="124"/>
      <c r="G137" s="32" t="s">
        <v>75</v>
      </c>
      <c r="H137" s="48">
        <v>319944</v>
      </c>
      <c r="I137" s="21"/>
      <c r="J137" s="21">
        <f t="shared" si="5"/>
        <v>0</v>
      </c>
      <c r="K137" s="122"/>
      <c r="M137" s="126"/>
      <c r="N137" s="36">
        <v>56236182</v>
      </c>
      <c r="O137" s="1">
        <f t="shared" si="8"/>
        <v>52070539</v>
      </c>
      <c r="P137" s="10">
        <f t="shared" si="9"/>
        <v>56236182.120000005</v>
      </c>
    </row>
    <row r="138" spans="1:16" ht="16" customHeight="1" thickBot="1" x14ac:dyDescent="0.25">
      <c r="A138" s="111">
        <f>A136+1</f>
        <v>65</v>
      </c>
      <c r="B138" s="113" t="s">
        <v>104</v>
      </c>
      <c r="C138" s="115">
        <v>243</v>
      </c>
      <c r="D138" s="103"/>
      <c r="E138" s="102">
        <v>100</v>
      </c>
      <c r="F138" s="123">
        <f>12*ROUNDDOWN(C138*D138*((185-E138)/100),2)</f>
        <v>0</v>
      </c>
      <c r="G138" s="31" t="s">
        <v>74</v>
      </c>
      <c r="H138" s="47">
        <v>114296</v>
      </c>
      <c r="I138" s="24"/>
      <c r="J138" s="24">
        <f t="shared" si="5"/>
        <v>0</v>
      </c>
      <c r="K138" s="121">
        <f>SUM(J138:J139,F138)</f>
        <v>0</v>
      </c>
      <c r="M138" s="125">
        <f>ROUNDDOWN(F138+J138+J139,2)</f>
        <v>0</v>
      </c>
      <c r="N138" s="36">
        <v>56236181</v>
      </c>
      <c r="O138" s="1">
        <f t="shared" si="8"/>
        <v>52070538</v>
      </c>
      <c r="P138" s="10">
        <f t="shared" si="9"/>
        <v>56236181.040000007</v>
      </c>
    </row>
    <row r="139" spans="1:16" ht="16" customHeight="1" thickBot="1" x14ac:dyDescent="0.25">
      <c r="A139" s="112"/>
      <c r="B139" s="114"/>
      <c r="C139" s="116"/>
      <c r="D139" s="100"/>
      <c r="E139" s="104"/>
      <c r="F139" s="124"/>
      <c r="G139" s="32" t="s">
        <v>75</v>
      </c>
      <c r="H139" s="48">
        <v>296322</v>
      </c>
      <c r="I139" s="21"/>
      <c r="J139" s="21">
        <f t="shared" si="5"/>
        <v>0</v>
      </c>
      <c r="K139" s="122"/>
      <c r="M139" s="126"/>
      <c r="N139" s="36">
        <v>56236182</v>
      </c>
      <c r="O139" s="1">
        <f t="shared" si="8"/>
        <v>52070539</v>
      </c>
      <c r="P139" s="10">
        <f t="shared" si="9"/>
        <v>56236182.120000005</v>
      </c>
    </row>
    <row r="140" spans="1:16" ht="16" customHeight="1" thickBot="1" x14ac:dyDescent="0.25">
      <c r="A140" s="111">
        <f>A138+1</f>
        <v>66</v>
      </c>
      <c r="B140" s="113" t="s">
        <v>60</v>
      </c>
      <c r="C140" s="115">
        <v>165</v>
      </c>
      <c r="D140" s="103"/>
      <c r="E140" s="102">
        <v>100</v>
      </c>
      <c r="F140" s="123">
        <f>12*ROUNDDOWN(C140*D140*((185-E140)/100),2)</f>
        <v>0</v>
      </c>
      <c r="G140" s="31" t="s">
        <v>74</v>
      </c>
      <c r="H140" s="47">
        <v>86617</v>
      </c>
      <c r="I140" s="24"/>
      <c r="J140" s="24">
        <f t="shared" si="5"/>
        <v>0</v>
      </c>
      <c r="K140" s="121">
        <f>SUM(J140:J141,F140)</f>
        <v>0</v>
      </c>
      <c r="M140" s="125">
        <f>ROUNDDOWN(F140+J140+J141,2)</f>
        <v>0</v>
      </c>
      <c r="N140" s="36">
        <v>56236181</v>
      </c>
      <c r="O140" s="1">
        <f t="shared" si="8"/>
        <v>52070538</v>
      </c>
      <c r="P140" s="10">
        <f t="shared" si="9"/>
        <v>56236181.040000007</v>
      </c>
    </row>
    <row r="141" spans="1:16" ht="16" customHeight="1" thickBot="1" x14ac:dyDescent="0.25">
      <c r="A141" s="112"/>
      <c r="B141" s="114"/>
      <c r="C141" s="116"/>
      <c r="D141" s="100"/>
      <c r="E141" s="104"/>
      <c r="F141" s="124"/>
      <c r="G141" s="32" t="s">
        <v>75</v>
      </c>
      <c r="H141" s="48">
        <v>223868</v>
      </c>
      <c r="I141" s="21"/>
      <c r="J141" s="21">
        <f t="shared" si="5"/>
        <v>0</v>
      </c>
      <c r="K141" s="122"/>
      <c r="M141" s="126"/>
      <c r="N141" s="36">
        <v>56236182</v>
      </c>
      <c r="O141" s="1">
        <f t="shared" si="8"/>
        <v>52070539</v>
      </c>
      <c r="P141" s="10">
        <f t="shared" si="9"/>
        <v>56236182.120000005</v>
      </c>
    </row>
    <row r="142" spans="1:16" ht="16" customHeight="1" thickBot="1" x14ac:dyDescent="0.25">
      <c r="A142" s="111">
        <f>A140+1</f>
        <v>67</v>
      </c>
      <c r="B142" s="113" t="s">
        <v>105</v>
      </c>
      <c r="C142" s="115">
        <v>62</v>
      </c>
      <c r="D142" s="103"/>
      <c r="E142" s="102">
        <v>100</v>
      </c>
      <c r="F142" s="123">
        <f>12*ROUNDDOWN(C142*D142*((185-E142)/100),2)</f>
        <v>0</v>
      </c>
      <c r="G142" s="31" t="s">
        <v>74</v>
      </c>
      <c r="H142" s="47">
        <v>29134</v>
      </c>
      <c r="I142" s="24"/>
      <c r="J142" s="24">
        <f t="shared" ref="J142:J147" si="10">ROUNDDOWN(H142*I142,2)</f>
        <v>0</v>
      </c>
      <c r="K142" s="121">
        <f>SUM(J142:J143,F142)</f>
        <v>0</v>
      </c>
      <c r="M142" s="125">
        <f>ROUNDDOWN(F142+J142+J143,2)</f>
        <v>0</v>
      </c>
      <c r="N142" s="36">
        <v>56236181</v>
      </c>
      <c r="O142" s="1">
        <f t="shared" si="8"/>
        <v>52070538</v>
      </c>
      <c r="P142" s="10">
        <f t="shared" si="9"/>
        <v>56236181.040000007</v>
      </c>
    </row>
    <row r="143" spans="1:16" ht="16" customHeight="1" thickBot="1" x14ac:dyDescent="0.25">
      <c r="A143" s="112"/>
      <c r="B143" s="114"/>
      <c r="C143" s="116"/>
      <c r="D143" s="100"/>
      <c r="E143" s="104"/>
      <c r="F143" s="124"/>
      <c r="G143" s="32" t="s">
        <v>75</v>
      </c>
      <c r="H143" s="48">
        <v>70676</v>
      </c>
      <c r="I143" s="21"/>
      <c r="J143" s="21">
        <f t="shared" si="10"/>
        <v>0</v>
      </c>
      <c r="K143" s="122"/>
      <c r="M143" s="126"/>
      <c r="N143" s="36">
        <v>56236182</v>
      </c>
      <c r="O143" s="1">
        <f t="shared" si="8"/>
        <v>52070539</v>
      </c>
      <c r="P143" s="10">
        <f t="shared" si="9"/>
        <v>56236182.120000005</v>
      </c>
    </row>
    <row r="144" spans="1:16" ht="16" customHeight="1" thickBot="1" x14ac:dyDescent="0.25">
      <c r="A144" s="111">
        <f>A142+1</f>
        <v>68</v>
      </c>
      <c r="B144" s="113" t="s">
        <v>106</v>
      </c>
      <c r="C144" s="115">
        <v>486</v>
      </c>
      <c r="D144" s="103"/>
      <c r="E144" s="102">
        <v>100</v>
      </c>
      <c r="F144" s="123">
        <f>12*ROUNDDOWN(C144*D144*((185-E144)/100),2)</f>
        <v>0</v>
      </c>
      <c r="G144" s="31" t="s">
        <v>74</v>
      </c>
      <c r="H144" s="49">
        <v>258690</v>
      </c>
      <c r="I144" s="24"/>
      <c r="J144" s="24">
        <f t="shared" si="10"/>
        <v>0</v>
      </c>
      <c r="K144" s="121">
        <f>SUM(J144:J145,F144)</f>
        <v>0</v>
      </c>
      <c r="M144" s="125">
        <f>ROUNDDOWN(F144+J144+J145,2)</f>
        <v>0</v>
      </c>
      <c r="N144" s="36">
        <v>56236181</v>
      </c>
      <c r="O144" s="1">
        <f t="shared" si="8"/>
        <v>52070538</v>
      </c>
      <c r="P144" s="10">
        <f t="shared" si="9"/>
        <v>56236181.040000007</v>
      </c>
    </row>
    <row r="145" spans="1:16" ht="16" customHeight="1" thickBot="1" x14ac:dyDescent="0.25">
      <c r="A145" s="134"/>
      <c r="B145" s="136"/>
      <c r="C145" s="116"/>
      <c r="D145" s="100"/>
      <c r="E145" s="104"/>
      <c r="F145" s="124"/>
      <c r="G145" s="32" t="s">
        <v>75</v>
      </c>
      <c r="H145" s="48">
        <v>741219</v>
      </c>
      <c r="I145" s="21"/>
      <c r="J145" s="21">
        <f t="shared" si="10"/>
        <v>0</v>
      </c>
      <c r="K145" s="122"/>
      <c r="M145" s="126"/>
      <c r="N145" s="36">
        <v>56236182</v>
      </c>
      <c r="O145" s="1">
        <f t="shared" si="8"/>
        <v>52070539</v>
      </c>
      <c r="P145" s="10">
        <f t="shared" si="9"/>
        <v>56236182.120000005</v>
      </c>
    </row>
    <row r="146" spans="1:16" ht="16" customHeight="1" thickBot="1" x14ac:dyDescent="0.25">
      <c r="A146" s="111">
        <f>A144+1</f>
        <v>69</v>
      </c>
      <c r="B146" s="113" t="s">
        <v>102</v>
      </c>
      <c r="C146" s="115">
        <v>219</v>
      </c>
      <c r="D146" s="103"/>
      <c r="E146" s="140">
        <v>100</v>
      </c>
      <c r="F146" s="123">
        <f>12*ROUNDDOWN(C146*D146*((185-E146)/100),2)</f>
        <v>0</v>
      </c>
      <c r="G146" s="35" t="s">
        <v>74</v>
      </c>
      <c r="H146" s="49">
        <v>72917</v>
      </c>
      <c r="I146" s="28"/>
      <c r="J146" s="24">
        <f t="shared" si="10"/>
        <v>0</v>
      </c>
      <c r="K146" s="121">
        <f>SUM(J146:J147,F146)</f>
        <v>0</v>
      </c>
      <c r="M146" s="125">
        <f>ROUNDDOWN(F146+J146+J147,2)</f>
        <v>0</v>
      </c>
      <c r="N146" s="36">
        <v>56236181</v>
      </c>
      <c r="O146" s="1">
        <f>ROUNDUP(N146*100/108,0)</f>
        <v>52070538</v>
      </c>
      <c r="P146" s="10">
        <f>O146*1.08</f>
        <v>56236181.040000007</v>
      </c>
    </row>
    <row r="147" spans="1:16" ht="16" customHeight="1" thickBot="1" x14ac:dyDescent="0.25">
      <c r="A147" s="134"/>
      <c r="B147" s="136"/>
      <c r="C147" s="135"/>
      <c r="D147" s="137"/>
      <c r="E147" s="141"/>
      <c r="F147" s="139"/>
      <c r="G147" s="64" t="s">
        <v>75</v>
      </c>
      <c r="H147" s="52">
        <v>190448</v>
      </c>
      <c r="I147" s="33"/>
      <c r="J147" s="33">
        <f t="shared" si="10"/>
        <v>0</v>
      </c>
      <c r="K147" s="138"/>
      <c r="M147" s="126"/>
      <c r="N147" s="36">
        <v>56236182</v>
      </c>
      <c r="O147" s="1">
        <f>ROUNDUP(N147*100/108,0)</f>
        <v>52070539</v>
      </c>
      <c r="P147" s="10">
        <f>O147*1.08</f>
        <v>56236182.120000005</v>
      </c>
    </row>
    <row r="148" spans="1:16" s="11" customFormat="1" ht="24.75" customHeight="1" thickBot="1" x14ac:dyDescent="0.25">
      <c r="A148" s="76" t="s">
        <v>93</v>
      </c>
      <c r="B148" s="78"/>
      <c r="C148" s="57">
        <f>SUM(C10:C147)</f>
        <v>9702</v>
      </c>
      <c r="D148" s="58"/>
      <c r="E148" s="59"/>
      <c r="F148" s="60">
        <f>SUM(F10:F147)</f>
        <v>0</v>
      </c>
      <c r="G148" s="61"/>
      <c r="H148" s="62">
        <f>SUM(H10:H147)</f>
        <v>12869271</v>
      </c>
      <c r="I148" s="63"/>
      <c r="J148" s="69">
        <f>SUM(J10:J147)</f>
        <v>0</v>
      </c>
      <c r="K148" s="70">
        <f>SUM(K10:K147)</f>
        <v>0</v>
      </c>
      <c r="L148" s="11" t="s">
        <v>88</v>
      </c>
      <c r="M148" s="53">
        <f>SUM(M10:M145)</f>
        <v>0</v>
      </c>
      <c r="N148" s="41"/>
    </row>
    <row r="149" spans="1:16" ht="20.149999999999999" customHeight="1" thickBot="1" x14ac:dyDescent="0.25">
      <c r="C149" s="4"/>
      <c r="D149" s="9"/>
      <c r="E149" s="4"/>
      <c r="F149" s="9"/>
      <c r="G149" s="4"/>
      <c r="H149" s="9"/>
      <c r="I149" s="9"/>
      <c r="J149" s="9"/>
      <c r="K149" s="9"/>
    </row>
    <row r="150" spans="1:16" ht="27.75" customHeight="1" thickBot="1" x14ac:dyDescent="0.25">
      <c r="B150" s="133" t="s">
        <v>109</v>
      </c>
      <c r="C150" s="133"/>
      <c r="D150" s="133"/>
      <c r="E150" s="133"/>
      <c r="F150" s="133"/>
      <c r="G150" s="133"/>
      <c r="I150" s="2" t="s">
        <v>90</v>
      </c>
      <c r="J150" s="11" t="s">
        <v>72</v>
      </c>
      <c r="K150" s="42">
        <f>ROUNDDOWN(K148,0)</f>
        <v>0</v>
      </c>
      <c r="L150" s="10" t="s">
        <v>87</v>
      </c>
      <c r="N150" s="43"/>
    </row>
    <row r="151" spans="1:16" ht="27.75" customHeight="1" thickBot="1" x14ac:dyDescent="0.25">
      <c r="B151" s="133"/>
      <c r="C151" s="133"/>
      <c r="D151" s="133"/>
      <c r="E151" s="133"/>
      <c r="F151" s="133"/>
      <c r="G151" s="133"/>
      <c r="K151" s="44"/>
    </row>
    <row r="152" spans="1:16" ht="27.75" customHeight="1" thickBot="1" x14ac:dyDescent="0.25">
      <c r="B152" s="133"/>
      <c r="C152" s="133"/>
      <c r="D152" s="133"/>
      <c r="E152" s="133"/>
      <c r="F152" s="133"/>
      <c r="G152" s="133"/>
      <c r="H152" s="15" t="s">
        <v>94</v>
      </c>
      <c r="I152" s="2" t="s">
        <v>73</v>
      </c>
      <c r="J152" s="11" t="s">
        <v>107</v>
      </c>
      <c r="K152" s="16">
        <f>ROUNDUP(K150*100/110,0)</f>
        <v>0</v>
      </c>
      <c r="L152" s="10" t="s">
        <v>89</v>
      </c>
    </row>
    <row r="153" spans="1:16" ht="27.75" customHeight="1" x14ac:dyDescent="0.2">
      <c r="B153" s="133"/>
      <c r="C153" s="133"/>
      <c r="D153" s="133"/>
      <c r="E153" s="133"/>
      <c r="F153" s="133"/>
      <c r="G153" s="133"/>
      <c r="H153" s="56"/>
      <c r="I153" s="56"/>
      <c r="J153" s="132" t="s">
        <v>96</v>
      </c>
      <c r="K153" s="132"/>
    </row>
    <row r="154" spans="1:16" ht="15" customHeight="1" x14ac:dyDescent="0.2">
      <c r="B154" s="11" t="s">
        <v>112</v>
      </c>
      <c r="C154" s="73"/>
      <c r="D154" s="73"/>
      <c r="E154" s="73"/>
      <c r="F154" s="73"/>
      <c r="G154" s="73"/>
      <c r="H154" s="56"/>
      <c r="I154" s="56"/>
      <c r="J154" s="72"/>
      <c r="K154" s="72"/>
    </row>
    <row r="155" spans="1:16" ht="15" customHeight="1" x14ac:dyDescent="0.2">
      <c r="B155" s="11"/>
      <c r="C155" s="73"/>
      <c r="D155" s="73"/>
      <c r="E155" s="73"/>
      <c r="F155" s="73"/>
      <c r="G155" s="73"/>
      <c r="H155" s="56"/>
      <c r="I155" s="56"/>
      <c r="J155" s="72"/>
      <c r="K155" s="72"/>
    </row>
    <row r="156" spans="1:16" ht="15" customHeight="1" x14ac:dyDescent="0.2">
      <c r="B156" s="11"/>
      <c r="C156" s="73"/>
      <c r="D156" s="73"/>
      <c r="E156" s="73"/>
      <c r="F156" s="73"/>
      <c r="G156" s="73"/>
      <c r="H156" s="56"/>
      <c r="I156" s="56"/>
      <c r="J156" s="72"/>
      <c r="K156" s="72"/>
    </row>
    <row r="157" spans="1:16" ht="15" customHeight="1" x14ac:dyDescent="0.2">
      <c r="B157" s="11"/>
      <c r="C157" s="73"/>
      <c r="D157" s="73"/>
      <c r="E157" s="73"/>
      <c r="F157" s="73"/>
      <c r="G157" s="73"/>
      <c r="H157" s="56"/>
      <c r="I157" s="56"/>
      <c r="J157" s="72"/>
      <c r="K157" s="72"/>
    </row>
    <row r="158" spans="1:16" ht="15" customHeight="1" x14ac:dyDescent="0.2">
      <c r="B158" s="11"/>
      <c r="C158" s="73"/>
      <c r="D158" s="73"/>
      <c r="E158" s="73"/>
      <c r="F158" s="73"/>
      <c r="G158" s="73"/>
      <c r="H158" s="56"/>
      <c r="I158" s="56"/>
      <c r="J158" s="72"/>
      <c r="K158" s="72"/>
    </row>
    <row r="159" spans="1:16" ht="15" customHeight="1" x14ac:dyDescent="0.2">
      <c r="B159" s="11"/>
      <c r="C159" s="2"/>
      <c r="D159" s="11"/>
      <c r="E159" s="2"/>
      <c r="F159" s="11"/>
      <c r="G159" s="11"/>
      <c r="H159" s="11"/>
    </row>
    <row r="160" spans="1:16" ht="15" customHeight="1" x14ac:dyDescent="0.2">
      <c r="B160" s="11"/>
      <c r="E160" s="12"/>
      <c r="F160" s="13"/>
      <c r="G160" s="13"/>
      <c r="H160" s="13"/>
    </row>
    <row r="161" spans="2:8" ht="15" customHeight="1" x14ac:dyDescent="0.2">
      <c r="E161" s="12"/>
      <c r="F161" s="14"/>
      <c r="G161" s="12"/>
      <c r="H161" s="14"/>
    </row>
    <row r="162" spans="2:8" x14ac:dyDescent="0.2">
      <c r="B162" s="14"/>
      <c r="C162" s="12"/>
      <c r="D162" s="14"/>
      <c r="E162" s="12"/>
      <c r="F162" s="14"/>
      <c r="G162" s="14"/>
      <c r="H162" s="14"/>
    </row>
  </sheetData>
  <protectedRanges>
    <protectedRange sqref="H1:L4" name="範囲1"/>
  </protectedRanges>
  <mergeCells count="574">
    <mergeCell ref="M142:M143"/>
    <mergeCell ref="K142:K143"/>
    <mergeCell ref="K136:K137"/>
    <mergeCell ref="K138:K139"/>
    <mergeCell ref="M138:M139"/>
    <mergeCell ref="M146:M147"/>
    <mergeCell ref="M144:M145"/>
    <mergeCell ref="A142:A143"/>
    <mergeCell ref="A134:A135"/>
    <mergeCell ref="A140:A141"/>
    <mergeCell ref="B142:B143"/>
    <mergeCell ref="B140:B141"/>
    <mergeCell ref="A138:A139"/>
    <mergeCell ref="A136:A137"/>
    <mergeCell ref="B138:B139"/>
    <mergeCell ref="E134:E135"/>
    <mergeCell ref="E136:E137"/>
    <mergeCell ref="E138:E139"/>
    <mergeCell ref="E142:E143"/>
    <mergeCell ref="C134:C135"/>
    <mergeCell ref="C138:C139"/>
    <mergeCell ref="F138:F139"/>
    <mergeCell ref="D140:D141"/>
    <mergeCell ref="D142:D143"/>
    <mergeCell ref="A128:A129"/>
    <mergeCell ref="B128:B129"/>
    <mergeCell ref="B130:B131"/>
    <mergeCell ref="A130:A131"/>
    <mergeCell ref="K128:K129"/>
    <mergeCell ref="E130:E131"/>
    <mergeCell ref="E128:E129"/>
    <mergeCell ref="D146:D147"/>
    <mergeCell ref="D144:D145"/>
    <mergeCell ref="K146:K147"/>
    <mergeCell ref="F146:F147"/>
    <mergeCell ref="F144:F145"/>
    <mergeCell ref="E146:E147"/>
    <mergeCell ref="E144:E145"/>
    <mergeCell ref="B132:B133"/>
    <mergeCell ref="A132:A133"/>
    <mergeCell ref="F130:F131"/>
    <mergeCell ref="E132:E133"/>
    <mergeCell ref="D136:D137"/>
    <mergeCell ref="F136:F137"/>
    <mergeCell ref="F142:F143"/>
    <mergeCell ref="E140:E141"/>
    <mergeCell ref="F140:F141"/>
    <mergeCell ref="F132:F133"/>
    <mergeCell ref="M128:M129"/>
    <mergeCell ref="M140:M141"/>
    <mergeCell ref="M134:M135"/>
    <mergeCell ref="M136:M137"/>
    <mergeCell ref="K140:K141"/>
    <mergeCell ref="K132:K133"/>
    <mergeCell ref="M130:M131"/>
    <mergeCell ref="K130:K131"/>
    <mergeCell ref="M132:M133"/>
    <mergeCell ref="K134:K135"/>
    <mergeCell ref="D134:D135"/>
    <mergeCell ref="F134:F135"/>
    <mergeCell ref="C128:C129"/>
    <mergeCell ref="C130:C131"/>
    <mergeCell ref="D128:D129"/>
    <mergeCell ref="C142:C143"/>
    <mergeCell ref="C140:C141"/>
    <mergeCell ref="B136:B137"/>
    <mergeCell ref="B134:B135"/>
    <mergeCell ref="D132:D133"/>
    <mergeCell ref="C136:C137"/>
    <mergeCell ref="D130:D131"/>
    <mergeCell ref="C132:C133"/>
    <mergeCell ref="D138:D139"/>
    <mergeCell ref="F128:F129"/>
    <mergeCell ref="J153:K153"/>
    <mergeCell ref="K144:K145"/>
    <mergeCell ref="B150:G153"/>
    <mergeCell ref="A148:B148"/>
    <mergeCell ref="A144:A145"/>
    <mergeCell ref="A146:A147"/>
    <mergeCell ref="C146:C147"/>
    <mergeCell ref="B146:B147"/>
    <mergeCell ref="B144:B145"/>
    <mergeCell ref="C144:C145"/>
    <mergeCell ref="M120:M121"/>
    <mergeCell ref="K120:K121"/>
    <mergeCell ref="F120:F121"/>
    <mergeCell ref="M122:M123"/>
    <mergeCell ref="K122:K123"/>
    <mergeCell ref="F122:F123"/>
    <mergeCell ref="E126:E127"/>
    <mergeCell ref="D126:D127"/>
    <mergeCell ref="D122:D123"/>
    <mergeCell ref="E124:E125"/>
    <mergeCell ref="D124:D125"/>
    <mergeCell ref="E122:E123"/>
    <mergeCell ref="F124:F125"/>
    <mergeCell ref="F126:F127"/>
    <mergeCell ref="M126:M127"/>
    <mergeCell ref="K124:K125"/>
    <mergeCell ref="K126:K127"/>
    <mergeCell ref="M124:M125"/>
    <mergeCell ref="E120:E121"/>
    <mergeCell ref="A126:A127"/>
    <mergeCell ref="C122:C123"/>
    <mergeCell ref="A124:A125"/>
    <mergeCell ref="C126:C127"/>
    <mergeCell ref="B124:B125"/>
    <mergeCell ref="B126:B127"/>
    <mergeCell ref="A122:A123"/>
    <mergeCell ref="C124:C125"/>
    <mergeCell ref="B122:B123"/>
    <mergeCell ref="C120:C121"/>
    <mergeCell ref="A120:A121"/>
    <mergeCell ref="B118:B119"/>
    <mergeCell ref="D114:D115"/>
    <mergeCell ref="C116:C117"/>
    <mergeCell ref="B120:B121"/>
    <mergeCell ref="C118:C119"/>
    <mergeCell ref="D118:D119"/>
    <mergeCell ref="D120:D121"/>
    <mergeCell ref="C114:C115"/>
    <mergeCell ref="A118:A119"/>
    <mergeCell ref="F114:F115"/>
    <mergeCell ref="K114:K115"/>
    <mergeCell ref="F112:F113"/>
    <mergeCell ref="K112:K113"/>
    <mergeCell ref="M112:M113"/>
    <mergeCell ref="C112:C113"/>
    <mergeCell ref="C108:C109"/>
    <mergeCell ref="D116:D117"/>
    <mergeCell ref="A116:A117"/>
    <mergeCell ref="D112:D113"/>
    <mergeCell ref="B112:B113"/>
    <mergeCell ref="B116:B117"/>
    <mergeCell ref="A112:A113"/>
    <mergeCell ref="A114:A115"/>
    <mergeCell ref="B114:B115"/>
    <mergeCell ref="D110:D111"/>
    <mergeCell ref="D108:D109"/>
    <mergeCell ref="A110:A111"/>
    <mergeCell ref="B110:B111"/>
    <mergeCell ref="C110:C111"/>
    <mergeCell ref="B108:B109"/>
    <mergeCell ref="A108:A109"/>
    <mergeCell ref="K104:K105"/>
    <mergeCell ref="K106:K107"/>
    <mergeCell ref="K102:K103"/>
    <mergeCell ref="M104:M105"/>
    <mergeCell ref="D106:D107"/>
    <mergeCell ref="D104:D105"/>
    <mergeCell ref="M118:M119"/>
    <mergeCell ref="M116:M117"/>
    <mergeCell ref="K118:K119"/>
    <mergeCell ref="F116:F117"/>
    <mergeCell ref="F118:F119"/>
    <mergeCell ref="M110:M111"/>
    <mergeCell ref="E108:E109"/>
    <mergeCell ref="E104:E105"/>
    <mergeCell ref="K116:K117"/>
    <mergeCell ref="E106:E107"/>
    <mergeCell ref="E118:E119"/>
    <mergeCell ref="E116:E117"/>
    <mergeCell ref="E114:E115"/>
    <mergeCell ref="E112:E113"/>
    <mergeCell ref="F110:F111"/>
    <mergeCell ref="E110:E111"/>
    <mergeCell ref="K110:K111"/>
    <mergeCell ref="M114:M115"/>
    <mergeCell ref="B100:B101"/>
    <mergeCell ref="C98:C99"/>
    <mergeCell ref="C96:C97"/>
    <mergeCell ref="C94:C95"/>
    <mergeCell ref="B96:B97"/>
    <mergeCell ref="E96:E97"/>
    <mergeCell ref="M108:M109"/>
    <mergeCell ref="M102:M103"/>
    <mergeCell ref="M106:M107"/>
    <mergeCell ref="F102:F103"/>
    <mergeCell ref="F104:F105"/>
    <mergeCell ref="F108:F109"/>
    <mergeCell ref="K108:K109"/>
    <mergeCell ref="B106:B107"/>
    <mergeCell ref="D100:D101"/>
    <mergeCell ref="E100:E101"/>
    <mergeCell ref="C106:C107"/>
    <mergeCell ref="C104:C105"/>
    <mergeCell ref="E102:E103"/>
    <mergeCell ref="D102:D103"/>
    <mergeCell ref="M100:M101"/>
    <mergeCell ref="F98:F99"/>
    <mergeCell ref="K100:K101"/>
    <mergeCell ref="F106:F107"/>
    <mergeCell ref="D90:D91"/>
    <mergeCell ref="C90:C91"/>
    <mergeCell ref="E90:E91"/>
    <mergeCell ref="M92:M93"/>
    <mergeCell ref="M90:M91"/>
    <mergeCell ref="K92:K93"/>
    <mergeCell ref="F92:F93"/>
    <mergeCell ref="A106:A107"/>
    <mergeCell ref="A102:A103"/>
    <mergeCell ref="A104:A105"/>
    <mergeCell ref="K94:K95"/>
    <mergeCell ref="F100:F101"/>
    <mergeCell ref="D98:D99"/>
    <mergeCell ref="D94:D95"/>
    <mergeCell ref="D92:D93"/>
    <mergeCell ref="D96:D97"/>
    <mergeCell ref="A94:A95"/>
    <mergeCell ref="A98:A99"/>
    <mergeCell ref="A100:A101"/>
    <mergeCell ref="B94:B95"/>
    <mergeCell ref="C102:C103"/>
    <mergeCell ref="B104:B105"/>
    <mergeCell ref="B102:B103"/>
    <mergeCell ref="C100:C101"/>
    <mergeCell ref="A96:A97"/>
    <mergeCell ref="M94:M95"/>
    <mergeCell ref="M98:M99"/>
    <mergeCell ref="M96:M97"/>
    <mergeCell ref="E92:E93"/>
    <mergeCell ref="F94:F95"/>
    <mergeCell ref="F96:F97"/>
    <mergeCell ref="K96:K97"/>
    <mergeCell ref="K98:K99"/>
    <mergeCell ref="C92:C93"/>
    <mergeCell ref="B92:B93"/>
    <mergeCell ref="E94:E95"/>
    <mergeCell ref="E98:E99"/>
    <mergeCell ref="B98:B99"/>
    <mergeCell ref="A74:A75"/>
    <mergeCell ref="A76:A77"/>
    <mergeCell ref="C74:C75"/>
    <mergeCell ref="B72:B73"/>
    <mergeCell ref="A92:A93"/>
    <mergeCell ref="A72:A73"/>
    <mergeCell ref="B76:B77"/>
    <mergeCell ref="B74:B75"/>
    <mergeCell ref="A80:A81"/>
    <mergeCell ref="C88:C89"/>
    <mergeCell ref="A82:A83"/>
    <mergeCell ref="C86:C87"/>
    <mergeCell ref="A78:A79"/>
    <mergeCell ref="B88:B89"/>
    <mergeCell ref="A88:A89"/>
    <mergeCell ref="A86:A87"/>
    <mergeCell ref="B84:B85"/>
    <mergeCell ref="B86:B87"/>
    <mergeCell ref="C84:C85"/>
    <mergeCell ref="B82:B83"/>
    <mergeCell ref="B78:B79"/>
    <mergeCell ref="B80:B81"/>
    <mergeCell ref="A90:A91"/>
    <mergeCell ref="B90:B91"/>
    <mergeCell ref="K88:K89"/>
    <mergeCell ref="M88:M89"/>
    <mergeCell ref="K90:K91"/>
    <mergeCell ref="M84:M85"/>
    <mergeCell ref="F84:F85"/>
    <mergeCell ref="A84:A85"/>
    <mergeCell ref="E82:E83"/>
    <mergeCell ref="M86:M87"/>
    <mergeCell ref="K86:K87"/>
    <mergeCell ref="F86:F87"/>
    <mergeCell ref="M82:M83"/>
    <mergeCell ref="K82:K83"/>
    <mergeCell ref="F82:F83"/>
    <mergeCell ref="E84:E85"/>
    <mergeCell ref="E86:E87"/>
    <mergeCell ref="F88:F89"/>
    <mergeCell ref="F90:F91"/>
    <mergeCell ref="D84:D85"/>
    <mergeCell ref="K84:K85"/>
    <mergeCell ref="D86:D87"/>
    <mergeCell ref="D88:D89"/>
    <mergeCell ref="E88:E89"/>
    <mergeCell ref="D82:D83"/>
    <mergeCell ref="C82:C83"/>
    <mergeCell ref="B62:B63"/>
    <mergeCell ref="M76:M77"/>
    <mergeCell ref="C76:C77"/>
    <mergeCell ref="M80:M81"/>
    <mergeCell ref="D76:D77"/>
    <mergeCell ref="D74:D75"/>
    <mergeCell ref="E76:E77"/>
    <mergeCell ref="K80:K81"/>
    <mergeCell ref="C72:C73"/>
    <mergeCell ref="E80:E81"/>
    <mergeCell ref="D78:D79"/>
    <mergeCell ref="E78:E79"/>
    <mergeCell ref="C78:C79"/>
    <mergeCell ref="C80:C81"/>
    <mergeCell ref="F80:F81"/>
    <mergeCell ref="F78:F79"/>
    <mergeCell ref="D80:D81"/>
    <mergeCell ref="M78:M79"/>
    <mergeCell ref="K78:K79"/>
    <mergeCell ref="F76:F77"/>
    <mergeCell ref="K76:K77"/>
    <mergeCell ref="M72:M73"/>
    <mergeCell ref="E72:E73"/>
    <mergeCell ref="E74:E75"/>
    <mergeCell ref="D72:D73"/>
    <mergeCell ref="D58:D59"/>
    <mergeCell ref="M58:M59"/>
    <mergeCell ref="A58:A59"/>
    <mergeCell ref="B58:B59"/>
    <mergeCell ref="C58:C59"/>
    <mergeCell ref="C66:C67"/>
    <mergeCell ref="B68:B69"/>
    <mergeCell ref="F66:F67"/>
    <mergeCell ref="B70:B71"/>
    <mergeCell ref="C70:C71"/>
    <mergeCell ref="E68:E69"/>
    <mergeCell ref="D68:D69"/>
    <mergeCell ref="E64:E65"/>
    <mergeCell ref="D64:D65"/>
    <mergeCell ref="E70:E71"/>
    <mergeCell ref="D66:D67"/>
    <mergeCell ref="A70:A71"/>
    <mergeCell ref="E66:E67"/>
    <mergeCell ref="A66:A67"/>
    <mergeCell ref="C68:C69"/>
    <mergeCell ref="D70:D71"/>
    <mergeCell ref="K72:K73"/>
    <mergeCell ref="F72:F73"/>
    <mergeCell ref="M74:M75"/>
    <mergeCell ref="F74:F75"/>
    <mergeCell ref="K74:K75"/>
    <mergeCell ref="M64:M65"/>
    <mergeCell ref="K64:K65"/>
    <mergeCell ref="M66:M67"/>
    <mergeCell ref="M70:M71"/>
    <mergeCell ref="K70:K71"/>
    <mergeCell ref="M68:M69"/>
    <mergeCell ref="K68:K69"/>
    <mergeCell ref="K66:K67"/>
    <mergeCell ref="F64:F65"/>
    <mergeCell ref="F70:F71"/>
    <mergeCell ref="F68:F69"/>
    <mergeCell ref="B66:B67"/>
    <mergeCell ref="A68:A69"/>
    <mergeCell ref="M62:M63"/>
    <mergeCell ref="K62:K63"/>
    <mergeCell ref="F60:F61"/>
    <mergeCell ref="K56:K57"/>
    <mergeCell ref="F56:F57"/>
    <mergeCell ref="M56:M57"/>
    <mergeCell ref="K60:K61"/>
    <mergeCell ref="F62:F63"/>
    <mergeCell ref="A64:A65"/>
    <mergeCell ref="D62:D63"/>
    <mergeCell ref="A62:A63"/>
    <mergeCell ref="D60:D61"/>
    <mergeCell ref="B64:B65"/>
    <mergeCell ref="C64:C65"/>
    <mergeCell ref="A60:A61"/>
    <mergeCell ref="E60:E61"/>
    <mergeCell ref="M60:M61"/>
    <mergeCell ref="B60:B61"/>
    <mergeCell ref="C60:C61"/>
    <mergeCell ref="E62:E63"/>
    <mergeCell ref="E58:E59"/>
    <mergeCell ref="C62:C63"/>
    <mergeCell ref="M52:M53"/>
    <mergeCell ref="F52:F53"/>
    <mergeCell ref="K52:K53"/>
    <mergeCell ref="M50:M51"/>
    <mergeCell ref="K50:K51"/>
    <mergeCell ref="F50:F51"/>
    <mergeCell ref="K48:K49"/>
    <mergeCell ref="K58:K59"/>
    <mergeCell ref="F58:F59"/>
    <mergeCell ref="M54:M55"/>
    <mergeCell ref="F54:F55"/>
    <mergeCell ref="K54:K55"/>
    <mergeCell ref="E52:E53"/>
    <mergeCell ref="C52:C53"/>
    <mergeCell ref="D52:D53"/>
    <mergeCell ref="A56:A57"/>
    <mergeCell ref="B56:B57"/>
    <mergeCell ref="A54:A55"/>
    <mergeCell ref="C50:C51"/>
    <mergeCell ref="B54:B55"/>
    <mergeCell ref="A52:A53"/>
    <mergeCell ref="B52:B53"/>
    <mergeCell ref="A50:A51"/>
    <mergeCell ref="B50:B51"/>
    <mergeCell ref="C56:C57"/>
    <mergeCell ref="C54:C55"/>
    <mergeCell ref="E54:E55"/>
    <mergeCell ref="D54:D55"/>
    <mergeCell ref="E56:E57"/>
    <mergeCell ref="D56:D57"/>
    <mergeCell ref="K46:K47"/>
    <mergeCell ref="E48:E49"/>
    <mergeCell ref="F48:F49"/>
    <mergeCell ref="D50:D51"/>
    <mergeCell ref="E50:E51"/>
    <mergeCell ref="M44:M45"/>
    <mergeCell ref="A44:A45"/>
    <mergeCell ref="B40:B41"/>
    <mergeCell ref="C42:C43"/>
    <mergeCell ref="M40:M41"/>
    <mergeCell ref="K42:K43"/>
    <mergeCell ref="A42:A43"/>
    <mergeCell ref="K44:K45"/>
    <mergeCell ref="F44:F45"/>
    <mergeCell ref="B42:B43"/>
    <mergeCell ref="C46:C47"/>
    <mergeCell ref="C48:C49"/>
    <mergeCell ref="D48:D49"/>
    <mergeCell ref="D46:D47"/>
    <mergeCell ref="A46:A47"/>
    <mergeCell ref="B46:B47"/>
    <mergeCell ref="A48:A49"/>
    <mergeCell ref="B48:B49"/>
    <mergeCell ref="M48:M49"/>
    <mergeCell ref="E44:E45"/>
    <mergeCell ref="D44:D45"/>
    <mergeCell ref="C32:C33"/>
    <mergeCell ref="F34:F35"/>
    <mergeCell ref="C34:C35"/>
    <mergeCell ref="D40:D41"/>
    <mergeCell ref="F42:F43"/>
    <mergeCell ref="F46:F47"/>
    <mergeCell ref="E46:E47"/>
    <mergeCell ref="M34:M35"/>
    <mergeCell ref="K34:K35"/>
    <mergeCell ref="A38:A39"/>
    <mergeCell ref="A36:A37"/>
    <mergeCell ref="A40:A41"/>
    <mergeCell ref="C38:C39"/>
    <mergeCell ref="B38:B39"/>
    <mergeCell ref="C36:C37"/>
    <mergeCell ref="D38:D39"/>
    <mergeCell ref="K40:K41"/>
    <mergeCell ref="K38:K39"/>
    <mergeCell ref="A34:A35"/>
    <mergeCell ref="A28:A29"/>
    <mergeCell ref="C26:C27"/>
    <mergeCell ref="M46:M47"/>
    <mergeCell ref="C40:C41"/>
    <mergeCell ref="E40:E41"/>
    <mergeCell ref="F40:F41"/>
    <mergeCell ref="F36:F37"/>
    <mergeCell ref="B44:B45"/>
    <mergeCell ref="C44:C45"/>
    <mergeCell ref="M38:M39"/>
    <mergeCell ref="F38:F39"/>
    <mergeCell ref="D42:D43"/>
    <mergeCell ref="M42:M43"/>
    <mergeCell ref="E42:E43"/>
    <mergeCell ref="E38:E39"/>
    <mergeCell ref="M36:M37"/>
    <mergeCell ref="D34:D35"/>
    <mergeCell ref="E34:E35"/>
    <mergeCell ref="B36:B37"/>
    <mergeCell ref="B34:B35"/>
    <mergeCell ref="D36:D37"/>
    <mergeCell ref="K36:K37"/>
    <mergeCell ref="E36:E37"/>
    <mergeCell ref="F32:F33"/>
    <mergeCell ref="B20:B21"/>
    <mergeCell ref="A24:A25"/>
    <mergeCell ref="A20:A21"/>
    <mergeCell ref="A22:A23"/>
    <mergeCell ref="B22:B23"/>
    <mergeCell ref="E32:E33"/>
    <mergeCell ref="K32:K33"/>
    <mergeCell ref="F30:F31"/>
    <mergeCell ref="A32:A33"/>
    <mergeCell ref="D30:D31"/>
    <mergeCell ref="K30:K31"/>
    <mergeCell ref="A30:A31"/>
    <mergeCell ref="B30:B31"/>
    <mergeCell ref="D32:D33"/>
    <mergeCell ref="B32:B33"/>
    <mergeCell ref="B24:B25"/>
    <mergeCell ref="B26:B27"/>
    <mergeCell ref="E30:E31"/>
    <mergeCell ref="D26:D27"/>
    <mergeCell ref="D28:D29"/>
    <mergeCell ref="E26:E27"/>
    <mergeCell ref="C28:C29"/>
    <mergeCell ref="B28:B29"/>
    <mergeCell ref="A26:A27"/>
    <mergeCell ref="E24:E25"/>
    <mergeCell ref="C30:C31"/>
    <mergeCell ref="E28:E29"/>
    <mergeCell ref="F26:F27"/>
    <mergeCell ref="K28:K29"/>
    <mergeCell ref="K26:K27"/>
    <mergeCell ref="M28:M29"/>
    <mergeCell ref="M30:M31"/>
    <mergeCell ref="D24:D25"/>
    <mergeCell ref="C24:C25"/>
    <mergeCell ref="F28:F29"/>
    <mergeCell ref="M32:M33"/>
    <mergeCell ref="M12:M13"/>
    <mergeCell ref="M14:M15"/>
    <mergeCell ref="M10:M11"/>
    <mergeCell ref="M20:M21"/>
    <mergeCell ref="M16:M17"/>
    <mergeCell ref="M18:M19"/>
    <mergeCell ref="M24:M25"/>
    <mergeCell ref="F22:F23"/>
    <mergeCell ref="F20:F21"/>
    <mergeCell ref="K24:K25"/>
    <mergeCell ref="F24:F25"/>
    <mergeCell ref="M26:M27"/>
    <mergeCell ref="F14:F15"/>
    <mergeCell ref="F10:F11"/>
    <mergeCell ref="F12:F13"/>
    <mergeCell ref="K12:K13"/>
    <mergeCell ref="K10:K11"/>
    <mergeCell ref="M22:M23"/>
    <mergeCell ref="C22:C23"/>
    <mergeCell ref="C20:C21"/>
    <mergeCell ref="D18:D19"/>
    <mergeCell ref="D16:D17"/>
    <mergeCell ref="D14:D15"/>
    <mergeCell ref="K16:K17"/>
    <mergeCell ref="K14:K15"/>
    <mergeCell ref="F16:F17"/>
    <mergeCell ref="E14:E15"/>
    <mergeCell ref="E16:E17"/>
    <mergeCell ref="E18:E19"/>
    <mergeCell ref="F18:F19"/>
    <mergeCell ref="K22:K23"/>
    <mergeCell ref="K20:K21"/>
    <mergeCell ref="K18:K19"/>
    <mergeCell ref="D22:D23"/>
    <mergeCell ref="D20:D21"/>
    <mergeCell ref="E20:E21"/>
    <mergeCell ref="E22:E23"/>
    <mergeCell ref="A18:A19"/>
    <mergeCell ref="B14:B15"/>
    <mergeCell ref="C14:C15"/>
    <mergeCell ref="B12:B13"/>
    <mergeCell ref="A14:A15"/>
    <mergeCell ref="A16:A17"/>
    <mergeCell ref="A10:A11"/>
    <mergeCell ref="B16:B17"/>
    <mergeCell ref="A12:A13"/>
    <mergeCell ref="B18:B19"/>
    <mergeCell ref="C16:C17"/>
    <mergeCell ref="C18:C19"/>
    <mergeCell ref="C10:C11"/>
    <mergeCell ref="B10:B11"/>
    <mergeCell ref="C12:C13"/>
    <mergeCell ref="D10:D11"/>
    <mergeCell ref="E10:E11"/>
    <mergeCell ref="D12:D13"/>
    <mergeCell ref="E12:E13"/>
    <mergeCell ref="C6:C7"/>
    <mergeCell ref="G9:H9"/>
    <mergeCell ref="E6:E7"/>
    <mergeCell ref="G6:H7"/>
    <mergeCell ref="D6:D7"/>
    <mergeCell ref="F6:F7"/>
    <mergeCell ref="A2:F2"/>
    <mergeCell ref="G5:J5"/>
    <mergeCell ref="I6:I7"/>
    <mergeCell ref="G8:H8"/>
    <mergeCell ref="J6:J7"/>
    <mergeCell ref="B5:B9"/>
    <mergeCell ref="A3:F3"/>
    <mergeCell ref="A4:F4"/>
    <mergeCell ref="H1:L4"/>
    <mergeCell ref="A1:F1"/>
    <mergeCell ref="A5:A9"/>
    <mergeCell ref="C5:F5"/>
    <mergeCell ref="K5:K7"/>
  </mergeCells>
  <phoneticPr fontId="20"/>
  <printOptions horizontalCentered="1"/>
  <pageMargins left="0.39370078740157483" right="0.19685039370078741" top="0.78740157480314965" bottom="0.39370078740157483" header="0.19685039370078741" footer="0.19685039370078741"/>
  <pageSetup paperSize="8" scale="70" orientation="portrait" r:id="rId1"/>
  <headerFooter alignWithMargins="0"/>
  <rowBreaks count="1" manualBreakCount="1">
    <brk id="10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別紙2-1</vt:lpstr>
      <vt:lpstr>'別紙2-1'!Print_Area</vt:lpstr>
      <vt:lpstr>'別紙2-1'!Print_Titles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C10012</dc:creator>
  <cp:lastModifiedBy>C03413</cp:lastModifiedBy>
  <cp:lastPrinted>2023-11-28T10:28:23Z</cp:lastPrinted>
  <dcterms:created xsi:type="dcterms:W3CDTF">2015-07-10T10:28:27Z</dcterms:created>
  <dcterms:modified xsi:type="dcterms:W3CDTF">2023-12-03T05:54:48Z</dcterms:modified>
</cp:coreProperties>
</file>