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別紙6-2" sheetId="2" r:id="rId1"/>
  </sheets>
  <externalReferences>
    <externalReference r:id="rId2"/>
    <externalReference r:id="rId3"/>
    <externalReference r:id="rId4"/>
  </externalReferences>
  <definedNames>
    <definedName name="_xlnm.Print_Area" localSheetId="0">'別紙6-2'!$A$1:$L$122</definedName>
    <definedName name="使用電力調整率" localSheetId="0">'[1]（九州電力）２７年１０月～２８年９月度予想金額'!#REF!</definedName>
    <definedName name="使用電力調整率">'[2]（九州電力）２７年１０月～２８年９月度予想金額'!#REF!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1" i="2" l="1"/>
  <c r="B120" i="2"/>
  <c r="J113" i="2"/>
  <c r="J112" i="2"/>
  <c r="J111" i="2"/>
  <c r="J110" i="2"/>
  <c r="F110" i="2"/>
  <c r="B110" i="2"/>
  <c r="J109" i="2"/>
  <c r="J108" i="2"/>
  <c r="F108" i="2"/>
  <c r="B108" i="2"/>
  <c r="J107" i="2"/>
  <c r="J106" i="2"/>
  <c r="J105" i="2"/>
  <c r="F104" i="2"/>
  <c r="B104" i="2"/>
  <c r="J103" i="2"/>
  <c r="J102" i="2"/>
  <c r="F102" i="2"/>
  <c r="B102" i="2"/>
  <c r="J101" i="2"/>
  <c r="F100" i="2"/>
  <c r="B100" i="2"/>
  <c r="J99" i="2"/>
  <c r="F98" i="2"/>
  <c r="B98" i="2"/>
  <c r="J97" i="2"/>
  <c r="F96" i="2"/>
  <c r="B96" i="2"/>
  <c r="J95" i="2"/>
  <c r="F94" i="2"/>
  <c r="B94" i="2"/>
  <c r="J92" i="2"/>
  <c r="F92" i="2"/>
  <c r="B92" i="2"/>
  <c r="J91" i="2"/>
  <c r="F90" i="2"/>
  <c r="B90" i="2"/>
  <c r="J89" i="2"/>
  <c r="J88" i="2"/>
  <c r="F88" i="2"/>
  <c r="B88" i="2"/>
  <c r="J87" i="2"/>
  <c r="F86" i="2"/>
  <c r="B86" i="2"/>
  <c r="J85" i="2"/>
  <c r="F84" i="2"/>
  <c r="B84" i="2"/>
  <c r="J83" i="2"/>
  <c r="F82" i="2"/>
  <c r="B82" i="2"/>
  <c r="J81" i="2"/>
  <c r="J80" i="2"/>
  <c r="F80" i="2"/>
  <c r="B80" i="2"/>
  <c r="J79" i="2"/>
  <c r="J78" i="2"/>
  <c r="J77" i="2"/>
  <c r="F76" i="2"/>
  <c r="B76" i="2"/>
  <c r="J75" i="2"/>
  <c r="J74" i="2"/>
  <c r="J73" i="2"/>
  <c r="F72" i="2"/>
  <c r="B72" i="2"/>
  <c r="J71" i="2"/>
  <c r="J70" i="2"/>
  <c r="J69" i="2"/>
  <c r="F68" i="2"/>
  <c r="B68" i="2"/>
  <c r="J67" i="2"/>
  <c r="J66" i="2"/>
  <c r="J65" i="2"/>
  <c r="F64" i="2"/>
  <c r="B64" i="2"/>
  <c r="J63" i="2"/>
  <c r="J62" i="2"/>
  <c r="F62" i="2"/>
  <c r="B62" i="2"/>
  <c r="J61" i="2"/>
  <c r="F60" i="2"/>
  <c r="B60" i="2"/>
  <c r="J59" i="2"/>
  <c r="J58" i="2"/>
  <c r="F58" i="2"/>
  <c r="B58" i="2"/>
  <c r="J57" i="2"/>
  <c r="F56" i="2"/>
  <c r="B56" i="2"/>
  <c r="J55" i="2"/>
  <c r="J54" i="2"/>
  <c r="J53" i="2"/>
  <c r="F52" i="2"/>
  <c r="B52" i="2"/>
  <c r="J51" i="2"/>
  <c r="F50" i="2"/>
  <c r="B50" i="2"/>
  <c r="J49" i="2"/>
  <c r="F48" i="2"/>
  <c r="B48" i="2"/>
  <c r="J47" i="2"/>
  <c r="J46" i="2"/>
  <c r="J45" i="2"/>
  <c r="F44" i="2"/>
  <c r="B44" i="2"/>
  <c r="J43" i="2"/>
  <c r="J42" i="2"/>
  <c r="J41" i="2"/>
  <c r="F40" i="2"/>
  <c r="B40" i="2"/>
  <c r="A40" i="2"/>
  <c r="J39" i="2"/>
  <c r="F38" i="2"/>
  <c r="B38" i="2"/>
  <c r="J37" i="2"/>
  <c r="J36" i="2"/>
  <c r="F36" i="2"/>
  <c r="B36" i="2"/>
  <c r="J35" i="2"/>
  <c r="J34" i="2"/>
  <c r="F34" i="2"/>
  <c r="K34" i="2" s="1"/>
  <c r="B34" i="2"/>
  <c r="J33" i="2"/>
  <c r="J32" i="2"/>
  <c r="J31" i="2"/>
  <c r="F30" i="2"/>
  <c r="B30" i="2"/>
  <c r="J29" i="2"/>
  <c r="F28" i="2"/>
  <c r="B28" i="2"/>
  <c r="J27" i="2"/>
  <c r="J26" i="2"/>
  <c r="F26" i="2"/>
  <c r="B26" i="2"/>
  <c r="J25" i="2"/>
  <c r="J23" i="2"/>
  <c r="F22" i="2"/>
  <c r="B22" i="2"/>
  <c r="J21" i="2"/>
  <c r="J20" i="2"/>
  <c r="F20" i="2"/>
  <c r="B20" i="2"/>
  <c r="J19" i="2"/>
  <c r="F18" i="2"/>
  <c r="B18" i="2"/>
  <c r="J17" i="2"/>
  <c r="J16" i="2"/>
  <c r="F16" i="2"/>
  <c r="K16" i="2" s="1"/>
  <c r="B16" i="2"/>
  <c r="J15" i="2"/>
  <c r="F14" i="2"/>
  <c r="B14" i="2"/>
  <c r="J13" i="2"/>
  <c r="J12" i="2"/>
  <c r="F12" i="2"/>
  <c r="B12" i="2"/>
  <c r="J10" i="2"/>
  <c r="F10" i="2"/>
  <c r="C114" i="2"/>
  <c r="B10" i="2"/>
  <c r="K20" i="2" l="1"/>
  <c r="K26" i="2"/>
  <c r="K36" i="2"/>
  <c r="K58" i="2"/>
  <c r="K12" i="2"/>
  <c r="K80" i="2"/>
  <c r="K94" i="2"/>
  <c r="K102" i="2"/>
  <c r="K108" i="2"/>
  <c r="K62" i="2"/>
  <c r="K110" i="2"/>
  <c r="K44" i="2"/>
  <c r="K64" i="2"/>
  <c r="F114" i="2"/>
  <c r="K88" i="2"/>
  <c r="H114" i="2"/>
  <c r="J11" i="2"/>
  <c r="K10" i="2" s="1"/>
  <c r="J24" i="2"/>
  <c r="J30" i="2"/>
  <c r="K30" i="2" s="1"/>
  <c r="J50" i="2"/>
  <c r="J60" i="2"/>
  <c r="J72" i="2"/>
  <c r="J84" i="2"/>
  <c r="J100" i="2"/>
  <c r="K100" i="2" s="1"/>
  <c r="J56" i="2"/>
  <c r="J40" i="2"/>
  <c r="J94" i="2"/>
  <c r="J18" i="2"/>
  <c r="J28" i="2"/>
  <c r="J38" i="2"/>
  <c r="J48" i="2"/>
  <c r="J68" i="2"/>
  <c r="J82" i="2"/>
  <c r="J90" i="2"/>
  <c r="J93" i="2"/>
  <c r="K92" i="2" s="1"/>
  <c r="J98" i="2"/>
  <c r="K98" i="2" s="1"/>
  <c r="J14" i="2"/>
  <c r="J22" i="2"/>
  <c r="J52" i="2"/>
  <c r="J76" i="2"/>
  <c r="K76" i="2" s="1"/>
  <c r="J86" i="2"/>
  <c r="J44" i="2"/>
  <c r="J64" i="2"/>
  <c r="J96" i="2"/>
  <c r="K96" i="2" s="1"/>
  <c r="J104" i="2"/>
  <c r="K72" i="2" l="1"/>
  <c r="J114" i="2"/>
  <c r="K68" i="2"/>
  <c r="K60" i="2"/>
  <c r="K50" i="2"/>
  <c r="K28" i="2"/>
  <c r="K56" i="2"/>
  <c r="K18" i="2"/>
  <c r="K90" i="2"/>
  <c r="K82" i="2"/>
  <c r="K48" i="2"/>
  <c r="K22" i="2"/>
  <c r="K86" i="2"/>
  <c r="K38" i="2"/>
  <c r="K14" i="2"/>
  <c r="K84" i="2"/>
  <c r="K104" i="2"/>
  <c r="K40" i="2"/>
  <c r="K52" i="2"/>
  <c r="K114" i="2" l="1"/>
  <c r="K116" i="2" s="1"/>
  <c r="K118" i="2" s="1"/>
</calcChain>
</file>

<file path=xl/sharedStrings.xml><?xml version="1.0" encoding="utf-8"?>
<sst xmlns="http://schemas.openxmlformats.org/spreadsheetml/2006/main" count="145" uniqueCount="49">
  <si>
    <t>No.</t>
    <phoneticPr fontId="7"/>
  </si>
  <si>
    <t>施設名称</t>
    <rPh sb="0" eb="2">
      <t>シセツ</t>
    </rPh>
    <rPh sb="2" eb="4">
      <t>メイショウ</t>
    </rPh>
    <phoneticPr fontId="7"/>
  </si>
  <si>
    <t>基本料金</t>
    <rPh sb="0" eb="2">
      <t>キホン</t>
    </rPh>
    <rPh sb="2" eb="4">
      <t>リョウキン</t>
    </rPh>
    <phoneticPr fontId="7"/>
  </si>
  <si>
    <t>従量料金</t>
    <rPh sb="0" eb="2">
      <t>ジュウリョウ</t>
    </rPh>
    <rPh sb="2" eb="4">
      <t>リョウキン</t>
    </rPh>
    <phoneticPr fontId="7"/>
  </si>
  <si>
    <t>総　　　計　　　                   　　　　　　（円）</t>
    <rPh sb="0" eb="1">
      <t>フサ</t>
    </rPh>
    <rPh sb="4" eb="5">
      <t>ケイ</t>
    </rPh>
    <phoneticPr fontId="7"/>
  </si>
  <si>
    <t>予定契約   電力</t>
    <rPh sb="0" eb="2">
      <t>ヨテイ</t>
    </rPh>
    <rPh sb="2" eb="4">
      <t>ケイヤク</t>
    </rPh>
    <rPh sb="7" eb="9">
      <t>デンリョク</t>
    </rPh>
    <phoneticPr fontId="7"/>
  </si>
  <si>
    <t>単価　　　　　　　　　　　　　　　　　　　　（円/ｋW・月）</t>
    <rPh sb="0" eb="2">
      <t>タンカ</t>
    </rPh>
    <phoneticPr fontId="7"/>
  </si>
  <si>
    <t>力率</t>
    <rPh sb="0" eb="1">
      <t>チカラ</t>
    </rPh>
    <rPh sb="1" eb="2">
      <t>リツ</t>
    </rPh>
    <phoneticPr fontId="7"/>
  </si>
  <si>
    <t>基本料金（円）</t>
    <rPh sb="0" eb="2">
      <t>キホン</t>
    </rPh>
    <rPh sb="2" eb="4">
      <t>リョウキン</t>
    </rPh>
    <rPh sb="5" eb="6">
      <t>エン</t>
    </rPh>
    <phoneticPr fontId="7"/>
  </si>
  <si>
    <t>予定電力量</t>
    <rPh sb="0" eb="2">
      <t>ヨテイ</t>
    </rPh>
    <rPh sb="2" eb="4">
      <t>デンリョク</t>
    </rPh>
    <rPh sb="4" eb="5">
      <t>リョウ</t>
    </rPh>
    <phoneticPr fontId="7"/>
  </si>
  <si>
    <t>単価　　　                 　　　　　（円/ｋWｈ）</t>
    <rPh sb="0" eb="2">
      <t>タンカ</t>
    </rPh>
    <phoneticPr fontId="7"/>
  </si>
  <si>
    <t>従量料金（円）</t>
    <rPh sb="0" eb="2">
      <t>ジュウリョウ</t>
    </rPh>
    <rPh sb="2" eb="4">
      <t>リョウキン</t>
    </rPh>
    <rPh sb="5" eb="6">
      <t>エン</t>
    </rPh>
    <phoneticPr fontId="7"/>
  </si>
  <si>
    <t>（ｋＷ）</t>
    <phoneticPr fontId="7"/>
  </si>
  <si>
    <t>※小数点以下　　　　　　　　　　　　第2位迄記入</t>
    <rPh sb="1" eb="4">
      <t>ショウスウテン</t>
    </rPh>
    <rPh sb="4" eb="6">
      <t>イカ</t>
    </rPh>
    <rPh sb="18" eb="19">
      <t>ダイ</t>
    </rPh>
    <rPh sb="20" eb="21">
      <t>イ</t>
    </rPh>
    <rPh sb="21" eb="22">
      <t>マデ</t>
    </rPh>
    <rPh sb="22" eb="24">
      <t>キニュウ</t>
    </rPh>
    <phoneticPr fontId="7"/>
  </si>
  <si>
    <t>（％）</t>
    <phoneticPr fontId="7"/>
  </si>
  <si>
    <t>※月毎の料金を小数点以下第３位切捨てし、12倍したもの</t>
    <rPh sb="1" eb="3">
      <t>ツキゴト</t>
    </rPh>
    <rPh sb="4" eb="6">
      <t>リョウキン</t>
    </rPh>
    <rPh sb="7" eb="10">
      <t>ショウスウテン</t>
    </rPh>
    <rPh sb="10" eb="12">
      <t>イカ</t>
    </rPh>
    <rPh sb="12" eb="13">
      <t>ダイ</t>
    </rPh>
    <rPh sb="14" eb="15">
      <t>イ</t>
    </rPh>
    <rPh sb="15" eb="17">
      <t>キリス</t>
    </rPh>
    <rPh sb="22" eb="23">
      <t>バイ</t>
    </rPh>
    <phoneticPr fontId="7"/>
  </si>
  <si>
    <t>（ｋWh)</t>
    <phoneticPr fontId="7"/>
  </si>
  <si>
    <t>※小数点以下第３位切捨て</t>
    <rPh sb="1" eb="4">
      <t>ショウスウテン</t>
    </rPh>
    <rPh sb="4" eb="6">
      <t>イカ</t>
    </rPh>
    <rPh sb="6" eb="7">
      <t>ダイ</t>
    </rPh>
    <rPh sb="8" eb="9">
      <t>イ</t>
    </rPh>
    <rPh sb="9" eb="11">
      <t>キリス</t>
    </rPh>
    <phoneticPr fontId="7"/>
  </si>
  <si>
    <t>a</t>
    <phoneticPr fontId="7"/>
  </si>
  <si>
    <t>b</t>
    <phoneticPr fontId="7"/>
  </si>
  <si>
    <t>ｃ</t>
    <phoneticPr fontId="7"/>
  </si>
  <si>
    <t>d=a×b((185-c)/100)×12</t>
    <phoneticPr fontId="7"/>
  </si>
  <si>
    <t>e</t>
    <phoneticPr fontId="7"/>
  </si>
  <si>
    <t>f</t>
    <phoneticPr fontId="7"/>
  </si>
  <si>
    <t>ｈ=e×f</t>
    <phoneticPr fontId="7"/>
  </si>
  <si>
    <t>i=d+ｈ</t>
    <phoneticPr fontId="7"/>
  </si>
  <si>
    <t>夏季</t>
  </si>
  <si>
    <t>他季</t>
  </si>
  <si>
    <t>平日・夏季</t>
  </si>
  <si>
    <t>休日・夏季</t>
  </si>
  <si>
    <t>平日・他季</t>
  </si>
  <si>
    <t>休日・他季</t>
  </si>
  <si>
    <t>総計</t>
    <rPh sb="0" eb="1">
      <t>フサ</t>
    </rPh>
    <rPh sb="1" eb="2">
      <t>ケイ</t>
    </rPh>
    <phoneticPr fontId="7"/>
  </si>
  <si>
    <t>・・・①</t>
    <phoneticPr fontId="7"/>
  </si>
  <si>
    <t>（留意事項)
※夏季は毎年7月1日から9月30日までの期間とし,その他季は,夏季以外の期間とする。
※契約期間における予定平均力率は100%とする。
※基本料金単価(b欄)及び電力量料金単(ｆ欄)は、小数点以下第2位まで記入する。
※燃料費調整費、電気事業者による再生可能エネルギー電気の特別措置法に基づく賦課金は考慮しないこと。
(燃料費調整額、再生可能エネルギーについては、発電促進賦課金地域を管轄する一般電気事業者が定める特定規模需要標準供給条件等により別途支払います。)</t>
    <rPh sb="1" eb="3">
      <t>リュウイ</t>
    </rPh>
    <rPh sb="3" eb="5">
      <t>ジコウ</t>
    </rPh>
    <phoneticPr fontId="7"/>
  </si>
  <si>
    <t>税込み金額</t>
    <phoneticPr fontId="7"/>
  </si>
  <si>
    <t>　小数点以下切捨て</t>
    <rPh sb="1" eb="4">
      <t>ショウスウテン</t>
    </rPh>
    <rPh sb="4" eb="6">
      <t>イカ</t>
    </rPh>
    <rPh sb="6" eb="8">
      <t>キリス</t>
    </rPh>
    <phoneticPr fontId="7"/>
  </si>
  <si>
    <t>・・・②</t>
    <phoneticPr fontId="7"/>
  </si>
  <si>
    <t>入札予定額</t>
    <rPh sb="0" eb="2">
      <t>ニュウサツ</t>
    </rPh>
    <rPh sb="2" eb="4">
      <t>ヨテイ</t>
    </rPh>
    <rPh sb="4" eb="5">
      <t>ガク</t>
    </rPh>
    <phoneticPr fontId="7"/>
  </si>
  <si>
    <t>税抜き金額</t>
    <rPh sb="1" eb="2">
      <t>ヌ</t>
    </rPh>
    <phoneticPr fontId="7"/>
  </si>
  <si>
    <t>　②×100/110=</t>
    <phoneticPr fontId="7"/>
  </si>
  <si>
    <t>・・・③</t>
    <phoneticPr fontId="7"/>
  </si>
  <si>
    <t>　（１円未満切り上げとする）</t>
    <rPh sb="3" eb="4">
      <t>エン</t>
    </rPh>
    <rPh sb="4" eb="6">
      <t>ミマン</t>
    </rPh>
    <rPh sb="6" eb="7">
      <t>キ</t>
    </rPh>
    <rPh sb="8" eb="9">
      <t>ア</t>
    </rPh>
    <phoneticPr fontId="7"/>
  </si>
  <si>
    <t>（令和4年１月～令和4年１２月期間中の予定使用電力量)</t>
  </si>
  <si>
    <t>令和3年度久留米市庁舎外40施設電力供給</t>
    <rPh sb="18" eb="20">
      <t>キョウキュウ</t>
    </rPh>
    <phoneticPr fontId="3"/>
  </si>
  <si>
    <t>ピーク</t>
  </si>
  <si>
    <t>昼間・夏季</t>
  </si>
  <si>
    <t>昼間・他季</t>
  </si>
  <si>
    <t>夜間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</si>
</sst>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8" x14ac:knownFonts="1">
    <font>
      <sz val="11"/>
      <color theme="1"/>
      <name val="游ゴシック"/>
      <family val="2"/>
      <scheme val="minor"/>
    </font>
    <font>
      <sz val="11"/>
      <name val="ＭＳ Ｐゴシック"/>
      <family val="3"/>
      <charset val="128"/>
    </font>
    <font>
      <b/>
      <sz val="28"/>
      <name val="ＭＳ Ｐ明朝"/>
      <family val="1"/>
      <charset val="128"/>
    </font>
    <font>
      <sz val="6"/>
      <name val="游ゴシック"/>
      <family val="3"/>
      <charset val="128"/>
      <scheme val="minor"/>
    </font>
    <font>
      <b/>
      <sz val="12"/>
      <name val="ＭＳ Ｐ明朝"/>
      <family val="1"/>
      <charset val="128"/>
    </font>
    <font>
      <b/>
      <sz val="20"/>
      <name val="ＭＳ Ｐ明朝"/>
      <family val="1"/>
      <charset val="128"/>
    </font>
    <font>
      <u/>
      <sz val="16"/>
      <name val="ＭＳ Ｐ明朝"/>
      <family val="1"/>
      <charset val="128"/>
    </font>
    <font>
      <sz val="6"/>
      <name val="ＭＳ Ｐゴシック"/>
      <family val="3"/>
      <charset val="128"/>
    </font>
    <font>
      <b/>
      <sz val="11"/>
      <name val="ＭＳ Ｐゴシック"/>
      <family val="3"/>
      <charset val="128"/>
    </font>
    <font>
      <b/>
      <sz val="14"/>
      <name val="ＭＳ Ｐゴシック"/>
      <family val="3"/>
      <charset val="128"/>
    </font>
    <font>
      <b/>
      <sz val="12"/>
      <name val="ＭＳ Ｐゴシック"/>
      <family val="3"/>
      <charset val="128"/>
    </font>
    <font>
      <b/>
      <sz val="18"/>
      <name val="ＭＳ Ｐゴシック"/>
      <family val="3"/>
      <charset val="128"/>
    </font>
    <font>
      <b/>
      <sz val="10"/>
      <name val="ＭＳ Ｐゴシック"/>
      <family val="3"/>
      <charset val="128"/>
    </font>
    <font>
      <b/>
      <sz val="9"/>
      <name val="ＭＳ Ｐゴシック"/>
      <family val="3"/>
      <charset val="128"/>
    </font>
    <font>
      <sz val="14"/>
      <name val="ＭＳ Ｐゴシック"/>
      <family val="3"/>
      <charset val="128"/>
    </font>
    <font>
      <sz val="16"/>
      <name val="ＭＳ Ｐゴシック"/>
      <family val="3"/>
      <charset val="128"/>
    </font>
    <font>
      <sz val="12"/>
      <name val="ＭＳ Ｐゴシック"/>
      <family val="3"/>
      <charset val="128"/>
    </font>
    <font>
      <b/>
      <sz val="16"/>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67">
    <border>
      <left/>
      <right/>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style="hair">
        <color indexed="64"/>
      </left>
      <right style="medium">
        <color indexed="64"/>
      </right>
      <top style="medium">
        <color indexed="64"/>
      </top>
      <bottom/>
      <diagonal/>
    </border>
    <border>
      <left/>
      <right/>
      <top style="hair">
        <color indexed="64"/>
      </top>
      <bottom/>
      <diagonal/>
    </border>
    <border>
      <left style="hair">
        <color indexed="64"/>
      </left>
      <right style="medium">
        <color indexed="64"/>
      </right>
      <top style="hair">
        <color indexed="64"/>
      </top>
      <bottom/>
      <diagonal/>
    </border>
    <border>
      <left style="medium">
        <color indexed="64"/>
      </left>
      <right style="medium">
        <color indexed="64"/>
      </right>
      <top style="hair">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top/>
      <bottom style="hair">
        <color indexed="64"/>
      </bottom>
      <diagonal/>
    </border>
    <border>
      <left style="hair">
        <color indexed="64"/>
      </left>
      <right style="medium">
        <color indexed="64"/>
      </right>
      <top/>
      <bottom/>
      <diagonal/>
    </border>
    <border>
      <left style="medium">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top/>
      <bottom style="hair">
        <color indexed="64"/>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hair">
        <color indexed="64"/>
      </left>
      <right style="medium">
        <color indexed="64"/>
      </right>
      <top/>
      <bottom style="medium">
        <color indexed="64"/>
      </bottom>
      <diagonal/>
    </border>
  </borders>
  <cellStyleXfs count="4">
    <xf numFmtId="0" fontId="0" fillId="0" borderId="0"/>
    <xf numFmtId="0" fontId="1" fillId="0" borderId="0"/>
    <xf numFmtId="0" fontId="1" fillId="0" borderId="0">
      <alignment vertical="center"/>
    </xf>
    <xf numFmtId="38" fontId="1" fillId="0" borderId="0" applyFont="0" applyFill="0" applyBorder="0" applyAlignment="0" applyProtection="0"/>
  </cellStyleXfs>
  <cellXfs count="165">
    <xf numFmtId="0" fontId="0" fillId="0" borderId="0" xfId="0"/>
    <xf numFmtId="0" fontId="4" fillId="0" borderId="0" xfId="1" applyFont="1" applyFill="1" applyAlignment="1">
      <alignment vertical="center" shrinkToFit="1"/>
    </xf>
    <xf numFmtId="0" fontId="8" fillId="0" borderId="0" xfId="2" applyFont="1" applyAlignment="1">
      <alignment vertical="center"/>
    </xf>
    <xf numFmtId="0" fontId="8" fillId="0" borderId="0" xfId="2" applyFont="1" applyAlignment="1">
      <alignment horizontal="center" vertical="center"/>
    </xf>
    <xf numFmtId="0" fontId="8" fillId="0" borderId="17" xfId="2" applyFont="1" applyBorder="1" applyAlignment="1">
      <alignment horizontal="center" vertical="center" shrinkToFit="1"/>
    </xf>
    <xf numFmtId="0" fontId="12" fillId="0" borderId="17" xfId="2" applyFont="1" applyBorder="1" applyAlignment="1">
      <alignment horizontal="center" vertical="center" wrapText="1" shrinkToFit="1"/>
    </xf>
    <xf numFmtId="0" fontId="12" fillId="0" borderId="18" xfId="2" applyFont="1" applyBorder="1" applyAlignment="1">
      <alignment horizontal="center" vertical="center" wrapText="1"/>
    </xf>
    <xf numFmtId="0" fontId="13" fillId="0" borderId="17" xfId="2" applyFont="1" applyBorder="1" applyAlignment="1">
      <alignment horizontal="center" vertical="center" wrapText="1" shrinkToFit="1"/>
    </xf>
    <xf numFmtId="0" fontId="8" fillId="0" borderId="22" xfId="2" applyFont="1" applyBorder="1" applyAlignment="1">
      <alignment horizontal="center" vertical="center" shrinkToFit="1"/>
    </xf>
    <xf numFmtId="0" fontId="8" fillId="0" borderId="23" xfId="2" applyFont="1" applyBorder="1" applyAlignment="1">
      <alignment horizontal="center" vertical="center" shrinkToFit="1"/>
    </xf>
    <xf numFmtId="0" fontId="8" fillId="0" borderId="25" xfId="2" applyFont="1" applyBorder="1" applyAlignment="1">
      <alignment horizontal="center" vertical="center" shrinkToFit="1"/>
    </xf>
    <xf numFmtId="40" fontId="1" fillId="2" borderId="29" xfId="3" applyNumberFormat="1" applyFont="1" applyFill="1" applyBorder="1" applyAlignment="1">
      <alignment horizontal="center" vertical="center" shrinkToFit="1"/>
    </xf>
    <xf numFmtId="38" fontId="14" fillId="2" borderId="30" xfId="3" applyFont="1" applyFill="1" applyBorder="1" applyAlignment="1" applyProtection="1">
      <alignment vertical="center"/>
    </xf>
    <xf numFmtId="40" fontId="14" fillId="0" borderId="9" xfId="3" applyNumberFormat="1" applyFont="1" applyBorder="1" applyAlignment="1">
      <alignment vertical="center" shrinkToFit="1"/>
    </xf>
    <xf numFmtId="40" fontId="1" fillId="2" borderId="31" xfId="3" applyNumberFormat="1" applyFont="1" applyFill="1" applyBorder="1" applyAlignment="1">
      <alignment horizontal="center" vertical="center" shrinkToFit="1"/>
    </xf>
    <xf numFmtId="38" fontId="14" fillId="2" borderId="32" xfId="3" applyFont="1" applyFill="1" applyBorder="1" applyAlignment="1" applyProtection="1">
      <alignment vertical="center"/>
    </xf>
    <xf numFmtId="40" fontId="14" fillId="0" borderId="33" xfId="3" applyNumberFormat="1" applyFont="1" applyBorder="1" applyAlignment="1">
      <alignment vertical="center" shrinkToFit="1"/>
    </xf>
    <xf numFmtId="40" fontId="1" fillId="2" borderId="21" xfId="3" applyNumberFormat="1" applyFont="1" applyFill="1" applyBorder="1" applyAlignment="1">
      <alignment horizontal="center" vertical="center" shrinkToFit="1"/>
    </xf>
    <xf numFmtId="38" fontId="14" fillId="2" borderId="36" xfId="3" applyFont="1" applyFill="1" applyBorder="1" applyAlignment="1" applyProtection="1">
      <alignment vertical="center"/>
    </xf>
    <xf numFmtId="40" fontId="14" fillId="0" borderId="22" xfId="3" applyNumberFormat="1" applyFont="1" applyBorder="1" applyAlignment="1">
      <alignment vertical="center" shrinkToFit="1"/>
    </xf>
    <xf numFmtId="40" fontId="1" fillId="2" borderId="37" xfId="3" applyNumberFormat="1" applyFont="1" applyFill="1" applyBorder="1" applyAlignment="1">
      <alignment horizontal="center" vertical="center" shrinkToFit="1"/>
    </xf>
    <xf numFmtId="38" fontId="14" fillId="2" borderId="38" xfId="3" applyFont="1" applyFill="1" applyBorder="1" applyAlignment="1" applyProtection="1">
      <alignment vertical="center"/>
    </xf>
    <xf numFmtId="40" fontId="14" fillId="0" borderId="39" xfId="3" applyNumberFormat="1" applyFont="1" applyBorder="1" applyAlignment="1">
      <alignment vertical="center" shrinkToFit="1"/>
    </xf>
    <xf numFmtId="40" fontId="1" fillId="2" borderId="24" xfId="3" applyNumberFormat="1" applyFont="1" applyFill="1" applyBorder="1" applyAlignment="1">
      <alignment horizontal="center" vertical="center" shrinkToFit="1"/>
    </xf>
    <xf numFmtId="40" fontId="1" fillId="2" borderId="42" xfId="3" applyNumberFormat="1" applyFont="1" applyFill="1" applyBorder="1" applyAlignment="1">
      <alignment horizontal="center" vertical="center" shrinkToFit="1"/>
    </xf>
    <xf numFmtId="40" fontId="1" fillId="2" borderId="43" xfId="3" applyNumberFormat="1" applyFont="1" applyFill="1" applyBorder="1" applyAlignment="1">
      <alignment horizontal="center" vertical="center" shrinkToFit="1"/>
    </xf>
    <xf numFmtId="40" fontId="14" fillId="0" borderId="44" xfId="3" applyNumberFormat="1" applyFont="1" applyBorder="1" applyAlignment="1">
      <alignment vertical="center" shrinkToFit="1"/>
    </xf>
    <xf numFmtId="40" fontId="1" fillId="2" borderId="18" xfId="3" applyNumberFormat="1" applyFont="1" applyFill="1" applyBorder="1" applyAlignment="1">
      <alignment horizontal="center" vertical="center" shrinkToFit="1"/>
    </xf>
    <xf numFmtId="40" fontId="14" fillId="0" borderId="17" xfId="3" applyNumberFormat="1" applyFont="1" applyBorder="1" applyAlignment="1">
      <alignment vertical="center" shrinkToFit="1"/>
    </xf>
    <xf numFmtId="40" fontId="1" fillId="2" borderId="45" xfId="3" applyNumberFormat="1" applyFont="1" applyFill="1" applyBorder="1" applyAlignment="1">
      <alignment horizontal="center" vertical="center" shrinkToFit="1"/>
    </xf>
    <xf numFmtId="38" fontId="14" fillId="2" borderId="46" xfId="3" applyFont="1" applyFill="1" applyBorder="1" applyAlignment="1" applyProtection="1">
      <alignment vertical="center"/>
    </xf>
    <xf numFmtId="40" fontId="14" fillId="0" borderId="47" xfId="3" applyNumberFormat="1" applyFont="1" applyBorder="1" applyAlignment="1">
      <alignment vertical="center" shrinkToFit="1"/>
    </xf>
    <xf numFmtId="40" fontId="1" fillId="2" borderId="48" xfId="3" applyNumberFormat="1" applyFont="1" applyFill="1" applyBorder="1" applyAlignment="1">
      <alignment horizontal="center" vertical="center" shrinkToFit="1"/>
    </xf>
    <xf numFmtId="38" fontId="14" fillId="2" borderId="49" xfId="3" applyFont="1" applyFill="1" applyBorder="1" applyAlignment="1" applyProtection="1">
      <alignment vertical="center"/>
    </xf>
    <xf numFmtId="40" fontId="14" fillId="0" borderId="50" xfId="3" applyNumberFormat="1" applyFont="1" applyBorder="1" applyAlignment="1">
      <alignment vertical="center" shrinkToFit="1"/>
    </xf>
    <xf numFmtId="40" fontId="14" fillId="0" borderId="12" xfId="3" applyNumberFormat="1" applyFont="1" applyBorder="1" applyAlignment="1">
      <alignment vertical="center" shrinkToFit="1"/>
    </xf>
    <xf numFmtId="40" fontId="1" fillId="2" borderId="51" xfId="3" applyNumberFormat="1" applyFont="1" applyFill="1" applyBorder="1" applyAlignment="1">
      <alignment horizontal="center" vertical="center" shrinkToFit="1"/>
    </xf>
    <xf numFmtId="40" fontId="1" fillId="2" borderId="52" xfId="3" applyNumberFormat="1" applyFont="1" applyFill="1" applyBorder="1" applyAlignment="1">
      <alignment horizontal="center" vertical="center" shrinkToFit="1"/>
    </xf>
    <xf numFmtId="40" fontId="1" fillId="2" borderId="0" xfId="3" applyNumberFormat="1" applyFont="1" applyFill="1" applyBorder="1" applyAlignment="1">
      <alignment horizontal="center" vertical="center" shrinkToFit="1"/>
    </xf>
    <xf numFmtId="40" fontId="1" fillId="2" borderId="56" xfId="3" applyNumberFormat="1" applyFont="1" applyFill="1" applyBorder="1" applyAlignment="1">
      <alignment horizontal="center" vertical="center" shrinkToFit="1"/>
    </xf>
    <xf numFmtId="38" fontId="14" fillId="2" borderId="58" xfId="3" applyFont="1" applyFill="1" applyBorder="1" applyAlignment="1" applyProtection="1">
      <alignment vertical="center"/>
    </xf>
    <xf numFmtId="40" fontId="1" fillId="2" borderId="15" xfId="3" applyNumberFormat="1" applyFont="1" applyFill="1" applyBorder="1" applyAlignment="1">
      <alignment horizontal="center" vertical="center" shrinkToFit="1"/>
    </xf>
    <xf numFmtId="40" fontId="1" fillId="2" borderId="61" xfId="3" applyNumberFormat="1" applyFont="1" applyFill="1" applyBorder="1" applyAlignment="1">
      <alignment horizontal="center" vertical="center" shrinkToFit="1"/>
    </xf>
    <xf numFmtId="38" fontId="14" fillId="2" borderId="62" xfId="3" applyFont="1" applyFill="1" applyBorder="1" applyAlignment="1" applyProtection="1">
      <alignment vertical="center"/>
    </xf>
    <xf numFmtId="40" fontId="14" fillId="0" borderId="63" xfId="3" applyNumberFormat="1" applyFont="1" applyBorder="1" applyAlignment="1">
      <alignment vertical="center" shrinkToFit="1"/>
    </xf>
    <xf numFmtId="40" fontId="14" fillId="0" borderId="64" xfId="3" applyNumberFormat="1" applyFont="1" applyBorder="1" applyAlignment="1">
      <alignment vertical="center" shrinkToFit="1"/>
    </xf>
    <xf numFmtId="38" fontId="9" fillId="2" borderId="64" xfId="3" applyFont="1" applyFill="1" applyBorder="1" applyAlignment="1">
      <alignment horizontal="center" vertical="center" shrinkToFit="1"/>
    </xf>
    <xf numFmtId="38" fontId="9" fillId="0" borderId="64" xfId="3" applyFont="1" applyBorder="1" applyAlignment="1">
      <alignment vertical="center" shrinkToFit="1"/>
    </xf>
    <xf numFmtId="38" fontId="9" fillId="0" borderId="64" xfId="3" applyFont="1" applyBorder="1" applyAlignment="1">
      <alignment horizontal="center" vertical="center" shrinkToFit="1"/>
    </xf>
    <xf numFmtId="40" fontId="17" fillId="0" borderId="60" xfId="3" applyNumberFormat="1" applyFont="1" applyBorder="1" applyAlignment="1">
      <alignment vertical="center" shrinkToFit="1"/>
    </xf>
    <xf numFmtId="40" fontId="17" fillId="2" borderId="60" xfId="3" applyNumberFormat="1" applyFont="1" applyFill="1" applyBorder="1" applyAlignment="1">
      <alignment horizontal="center" vertical="center" shrinkToFit="1"/>
    </xf>
    <xf numFmtId="38" fontId="17" fillId="2" borderId="66" xfId="3" applyFont="1" applyFill="1" applyBorder="1" applyAlignment="1">
      <alignment vertical="center" shrinkToFit="1"/>
    </xf>
    <xf numFmtId="38" fontId="17" fillId="0" borderId="64" xfId="3" applyFont="1" applyBorder="1" applyAlignment="1">
      <alignment vertical="center" shrinkToFit="1"/>
    </xf>
    <xf numFmtId="40" fontId="17" fillId="0" borderId="64" xfId="3" applyNumberFormat="1" applyFont="1" applyBorder="1" applyAlignment="1">
      <alignment vertical="center" shrinkToFit="1"/>
    </xf>
    <xf numFmtId="40" fontId="17" fillId="2" borderId="65" xfId="3" applyNumberFormat="1" applyFont="1" applyFill="1" applyBorder="1" applyAlignment="1">
      <alignment vertical="center" shrinkToFit="1"/>
    </xf>
    <xf numFmtId="0" fontId="10" fillId="0" borderId="0" xfId="2" applyFont="1" applyAlignment="1">
      <alignment vertical="center"/>
    </xf>
    <xf numFmtId="38" fontId="8" fillId="0" borderId="0" xfId="3" applyFont="1" applyAlignment="1">
      <alignment horizontal="center" vertical="center"/>
    </xf>
    <xf numFmtId="38" fontId="8" fillId="0" borderId="0" xfId="3" applyFont="1" applyAlignment="1">
      <alignment vertical="center"/>
    </xf>
    <xf numFmtId="0" fontId="10" fillId="0" borderId="0" xfId="2" applyFont="1" applyAlignment="1">
      <alignment horizontal="center" vertical="center"/>
    </xf>
    <xf numFmtId="38" fontId="11" fillId="2" borderId="41" xfId="2" applyNumberFormat="1" applyFont="1" applyFill="1" applyBorder="1" applyAlignment="1">
      <alignment vertical="center"/>
    </xf>
    <xf numFmtId="0" fontId="17" fillId="0" borderId="0" xfId="2" applyFont="1" applyAlignment="1">
      <alignment vertical="center"/>
    </xf>
    <xf numFmtId="0" fontId="10" fillId="0" borderId="0" xfId="2" applyFont="1" applyAlignment="1">
      <alignment horizontal="right" vertical="center"/>
    </xf>
    <xf numFmtId="38" fontId="11" fillId="2" borderId="41" xfId="3" applyNumberFormat="1" applyFont="1" applyFill="1" applyBorder="1" applyAlignment="1">
      <alignment vertical="center"/>
    </xf>
    <xf numFmtId="0" fontId="10" fillId="0" borderId="0" xfId="2" applyFont="1" applyAlignment="1">
      <alignment horizontal="left" vertical="center"/>
    </xf>
    <xf numFmtId="0" fontId="12" fillId="0" borderId="0" xfId="2" applyFont="1" applyAlignment="1">
      <alignment horizontal="center" vertical="center"/>
    </xf>
    <xf numFmtId="0" fontId="12" fillId="0" borderId="0" xfId="2" applyFont="1" applyAlignment="1">
      <alignment horizontal="left" vertical="center"/>
    </xf>
    <xf numFmtId="0" fontId="12" fillId="0" borderId="0" xfId="2" applyFont="1" applyAlignment="1">
      <alignment vertical="center"/>
    </xf>
    <xf numFmtId="0" fontId="4" fillId="0" borderId="0" xfId="1" applyFont="1" applyFill="1" applyBorder="1" applyAlignment="1">
      <alignment vertical="center" shrinkToFit="1"/>
    </xf>
    <xf numFmtId="0" fontId="6" fillId="0" borderId="0" xfId="1" applyFont="1" applyFill="1" applyBorder="1" applyAlignment="1">
      <alignment vertical="center"/>
    </xf>
    <xf numFmtId="0" fontId="8" fillId="0" borderId="0" xfId="2" applyFont="1" applyBorder="1" applyAlignment="1">
      <alignment vertical="center"/>
    </xf>
    <xf numFmtId="38" fontId="11" fillId="0" borderId="0" xfId="3" applyFont="1" applyBorder="1" applyAlignment="1">
      <alignment vertical="center"/>
    </xf>
    <xf numFmtId="177" fontId="8" fillId="0" borderId="0" xfId="2" applyNumberFormat="1" applyFont="1" applyBorder="1" applyAlignment="1">
      <alignment vertical="center"/>
    </xf>
    <xf numFmtId="38" fontId="12" fillId="2" borderId="0" xfId="3" applyNumberFormat="1" applyFont="1" applyFill="1" applyBorder="1" applyAlignment="1">
      <alignment vertical="center"/>
    </xf>
    <xf numFmtId="38" fontId="11" fillId="3" borderId="0" xfId="3" applyFont="1" applyFill="1" applyBorder="1" applyAlignment="1">
      <alignment vertical="center"/>
    </xf>
    <xf numFmtId="177" fontId="10" fillId="0" borderId="0" xfId="2" applyNumberFormat="1" applyFont="1" applyBorder="1" applyAlignment="1">
      <alignment vertical="center"/>
    </xf>
    <xf numFmtId="0" fontId="10" fillId="0" borderId="0" xfId="2" applyFont="1" applyBorder="1" applyAlignment="1">
      <alignment vertical="center"/>
    </xf>
    <xf numFmtId="0" fontId="8" fillId="0" borderId="0" xfId="1" applyFont="1" applyBorder="1" applyAlignment="1">
      <alignment vertical="center"/>
    </xf>
    <xf numFmtId="40" fontId="14" fillId="2" borderId="17" xfId="3" applyNumberFormat="1" applyFont="1" applyFill="1" applyBorder="1" applyAlignment="1">
      <alignment horizontal="right" vertical="center" shrinkToFit="1"/>
    </xf>
    <xf numFmtId="40" fontId="14" fillId="2" borderId="35" xfId="3" applyNumberFormat="1" applyFont="1" applyFill="1" applyBorder="1" applyAlignment="1">
      <alignment horizontal="right" vertical="center" shrinkToFit="1"/>
    </xf>
    <xf numFmtId="40" fontId="14" fillId="2" borderId="23" xfId="3" applyNumberFormat="1" applyFont="1" applyFill="1" applyBorder="1" applyAlignment="1">
      <alignment horizontal="right" vertical="center" shrinkToFit="1"/>
    </xf>
    <xf numFmtId="0" fontId="9" fillId="0" borderId="60" xfId="2" applyFont="1" applyBorder="1" applyAlignment="1">
      <alignment horizontal="center" vertical="center" shrinkToFit="1"/>
    </xf>
    <xf numFmtId="0" fontId="9" fillId="0" borderId="65" xfId="2" applyFont="1" applyBorder="1" applyAlignment="1">
      <alignment horizontal="center" vertical="center" shrinkToFit="1"/>
    </xf>
    <xf numFmtId="0" fontId="10" fillId="0" borderId="0" xfId="2" applyFont="1" applyAlignment="1">
      <alignment horizontal="left" vertical="center" wrapText="1"/>
    </xf>
    <xf numFmtId="40" fontId="17" fillId="0" borderId="0" xfId="3" applyNumberFormat="1" applyFont="1" applyBorder="1" applyAlignment="1">
      <alignment horizontal="center" vertical="center"/>
    </xf>
    <xf numFmtId="0" fontId="10" fillId="0" borderId="0" xfId="2" applyFont="1" applyAlignment="1">
      <alignment horizontal="left" vertical="center" shrinkToFit="1"/>
    </xf>
    <xf numFmtId="0" fontId="14" fillId="0" borderId="26" xfId="2" applyFont="1" applyBorder="1" applyAlignment="1">
      <alignment horizontal="center" vertical="center"/>
    </xf>
    <xf numFmtId="0" fontId="14" fillId="0" borderId="10" xfId="2" applyFont="1" applyBorder="1" applyAlignment="1">
      <alignment horizontal="center" vertical="center"/>
    </xf>
    <xf numFmtId="0" fontId="14" fillId="0" borderId="20" xfId="2" applyFont="1" applyBorder="1" applyAlignment="1">
      <alignment horizontal="center" vertical="center"/>
    </xf>
    <xf numFmtId="0" fontId="15" fillId="0" borderId="19" xfId="2" applyFont="1" applyBorder="1" applyAlignment="1">
      <alignment horizontal="left" vertical="center" indent="1" shrinkToFit="1"/>
    </xf>
    <xf numFmtId="0" fontId="15" fillId="0" borderId="40" xfId="2" applyFont="1" applyBorder="1" applyAlignment="1">
      <alignment horizontal="left" vertical="center" indent="1" shrinkToFit="1"/>
    </xf>
    <xf numFmtId="0" fontId="15" fillId="0" borderId="59" xfId="2" applyFont="1" applyBorder="1" applyAlignment="1">
      <alignment horizontal="left" vertical="center" indent="1" shrinkToFit="1"/>
    </xf>
    <xf numFmtId="38" fontId="14" fillId="2" borderId="17" xfId="3" applyFont="1" applyFill="1" applyBorder="1" applyAlignment="1">
      <alignment horizontal="center" vertical="center" shrinkToFit="1"/>
    </xf>
    <xf numFmtId="38" fontId="14" fillId="2" borderId="35" xfId="3" applyFont="1" applyFill="1" applyBorder="1" applyAlignment="1">
      <alignment horizontal="center" vertical="center" shrinkToFit="1"/>
    </xf>
    <xf numFmtId="38" fontId="14" fillId="2" borderId="23" xfId="3" applyFont="1" applyFill="1" applyBorder="1" applyAlignment="1">
      <alignment horizontal="center" vertical="center" shrinkToFit="1"/>
    </xf>
    <xf numFmtId="40" fontId="14" fillId="0" borderId="17" xfId="3" applyNumberFormat="1" applyFont="1" applyFill="1" applyBorder="1" applyAlignment="1">
      <alignment horizontal="right" vertical="center" shrinkToFit="1"/>
    </xf>
    <xf numFmtId="40" fontId="14" fillId="0" borderId="35" xfId="3" applyNumberFormat="1" applyFont="1" applyFill="1" applyBorder="1" applyAlignment="1">
      <alignment horizontal="right" vertical="center" shrinkToFit="1"/>
    </xf>
    <xf numFmtId="40" fontId="14" fillId="0" borderId="23" xfId="3" applyNumberFormat="1" applyFont="1" applyFill="1" applyBorder="1" applyAlignment="1">
      <alignment horizontal="right" vertical="center" shrinkToFit="1"/>
    </xf>
    <xf numFmtId="38" fontId="14" fillId="0" borderId="17" xfId="3" applyFont="1" applyFill="1" applyBorder="1" applyAlignment="1">
      <alignment horizontal="center" vertical="center" shrinkToFit="1"/>
    </xf>
    <xf numFmtId="38" fontId="14" fillId="0" borderId="35" xfId="3" applyFont="1" applyFill="1" applyBorder="1" applyAlignment="1">
      <alignment horizontal="center" vertical="center" shrinkToFit="1"/>
    </xf>
    <xf numFmtId="38" fontId="14" fillId="0" borderId="23" xfId="3" applyFont="1" applyFill="1" applyBorder="1" applyAlignment="1">
      <alignment horizontal="center" vertical="center" shrinkToFit="1"/>
    </xf>
    <xf numFmtId="40" fontId="14" fillId="0" borderId="15" xfId="3" applyNumberFormat="1" applyFont="1" applyBorder="1" applyAlignment="1">
      <alignment horizontal="right" vertical="center" shrinkToFit="1"/>
    </xf>
    <xf numFmtId="40" fontId="14" fillId="0" borderId="60" xfId="3" applyNumberFormat="1" applyFont="1" applyBorder="1" applyAlignment="1">
      <alignment horizontal="right" vertical="center" shrinkToFit="1"/>
    </xf>
    <xf numFmtId="40" fontId="14" fillId="2" borderId="22" xfId="3" applyNumberFormat="1" applyFont="1" applyFill="1" applyBorder="1" applyAlignment="1">
      <alignment horizontal="right" vertical="center" shrinkToFit="1"/>
    </xf>
    <xf numFmtId="38" fontId="15" fillId="0" borderId="40" xfId="2" applyNumberFormat="1" applyFont="1" applyBorder="1" applyAlignment="1">
      <alignment horizontal="left" vertical="center" indent="1" shrinkToFit="1"/>
    </xf>
    <xf numFmtId="40" fontId="14" fillId="0" borderId="57" xfId="3" applyNumberFormat="1" applyFont="1" applyBorder="1" applyAlignment="1">
      <alignment horizontal="right" vertical="center" shrinkToFit="1"/>
    </xf>
    <xf numFmtId="0" fontId="14" fillId="0" borderId="55" xfId="2" applyFont="1" applyBorder="1" applyAlignment="1">
      <alignment horizontal="center" vertical="center"/>
    </xf>
    <xf numFmtId="0" fontId="15" fillId="0" borderId="25" xfId="2" applyFont="1" applyBorder="1" applyAlignment="1">
      <alignment horizontal="left" vertical="center" indent="1" shrinkToFit="1"/>
    </xf>
    <xf numFmtId="38" fontId="14" fillId="2" borderId="22" xfId="3" applyFont="1" applyFill="1" applyBorder="1" applyAlignment="1">
      <alignment horizontal="center" vertical="center" shrinkToFit="1"/>
    </xf>
    <xf numFmtId="40" fontId="14" fillId="0" borderId="22" xfId="3" applyNumberFormat="1" applyFont="1" applyFill="1" applyBorder="1" applyAlignment="1">
      <alignment horizontal="right" vertical="center" shrinkToFit="1"/>
    </xf>
    <xf numFmtId="38" fontId="14" fillId="0" borderId="22" xfId="3" applyFont="1" applyFill="1" applyBorder="1" applyAlignment="1">
      <alignment horizontal="center" vertical="center" shrinkToFit="1"/>
    </xf>
    <xf numFmtId="40" fontId="14" fillId="0" borderId="24" xfId="3" applyNumberFormat="1" applyFont="1" applyBorder="1" applyAlignment="1">
      <alignment horizontal="right" vertical="center" shrinkToFit="1"/>
    </xf>
    <xf numFmtId="0" fontId="14" fillId="0" borderId="10" xfId="2" applyFont="1" applyFill="1" applyBorder="1" applyAlignment="1">
      <alignment horizontal="center" vertical="center"/>
    </xf>
    <xf numFmtId="40" fontId="14" fillId="0" borderId="18" xfId="3" applyNumberFormat="1" applyFont="1" applyBorder="1" applyAlignment="1">
      <alignment horizontal="right" vertical="center" shrinkToFit="1"/>
    </xf>
    <xf numFmtId="38" fontId="15" fillId="0" borderId="16" xfId="2" applyNumberFormat="1" applyFont="1" applyBorder="1" applyAlignment="1">
      <alignment horizontal="left" vertical="center" indent="1" shrinkToFit="1"/>
    </xf>
    <xf numFmtId="40" fontId="14" fillId="0" borderId="12" xfId="3" applyNumberFormat="1" applyFont="1" applyBorder="1" applyAlignment="1">
      <alignment horizontal="right" vertical="center" shrinkToFit="1"/>
    </xf>
    <xf numFmtId="40" fontId="14" fillId="0" borderId="17" xfId="3" applyNumberFormat="1" applyFont="1" applyBorder="1" applyAlignment="1">
      <alignment horizontal="right" vertical="center" shrinkToFit="1"/>
    </xf>
    <xf numFmtId="38" fontId="14" fillId="0" borderId="22" xfId="3" applyNumberFormat="1" applyFont="1" applyFill="1" applyBorder="1" applyAlignment="1">
      <alignment horizontal="center" vertical="center" shrinkToFit="1"/>
    </xf>
    <xf numFmtId="38" fontId="14" fillId="0" borderId="17" xfId="3" applyNumberFormat="1" applyFont="1" applyFill="1" applyBorder="1" applyAlignment="1">
      <alignment horizontal="center" vertical="center" shrinkToFit="1"/>
    </xf>
    <xf numFmtId="38" fontId="16" fillId="0" borderId="53" xfId="2" applyNumberFormat="1" applyFont="1" applyBorder="1" applyAlignment="1">
      <alignment horizontal="left" vertical="center" indent="1" shrinkToFit="1"/>
    </xf>
    <xf numFmtId="0" fontId="16" fillId="0" borderId="54" xfId="2" applyFont="1" applyBorder="1" applyAlignment="1">
      <alignment horizontal="left" vertical="center" indent="1" shrinkToFit="1"/>
    </xf>
    <xf numFmtId="38" fontId="14" fillId="2" borderId="12" xfId="3" applyFont="1" applyFill="1" applyBorder="1" applyAlignment="1">
      <alignment horizontal="center" vertical="center" shrinkToFit="1"/>
    </xf>
    <xf numFmtId="40" fontId="14" fillId="0" borderId="12" xfId="3" applyNumberFormat="1" applyFont="1" applyFill="1" applyBorder="1" applyAlignment="1">
      <alignment horizontal="right" vertical="center" shrinkToFit="1"/>
    </xf>
    <xf numFmtId="38" fontId="14" fillId="0" borderId="12" xfId="3" applyFont="1" applyFill="1" applyBorder="1" applyAlignment="1">
      <alignment horizontal="center" vertical="center" shrinkToFit="1"/>
    </xf>
    <xf numFmtId="0" fontId="15" fillId="0" borderId="53" xfId="2" applyFont="1" applyBorder="1" applyAlignment="1">
      <alignment horizontal="left" vertical="center" indent="1" shrinkToFit="1"/>
    </xf>
    <xf numFmtId="0" fontId="15" fillId="0" borderId="54" xfId="2" applyFont="1" applyBorder="1" applyAlignment="1">
      <alignment horizontal="left" vertical="center" indent="1" shrinkToFit="1"/>
    </xf>
    <xf numFmtId="38" fontId="15" fillId="0" borderId="53" xfId="2" applyNumberFormat="1" applyFont="1" applyBorder="1" applyAlignment="1">
      <alignment horizontal="left" vertical="center" indent="1" shrinkToFit="1"/>
    </xf>
    <xf numFmtId="38" fontId="15" fillId="0" borderId="25" xfId="2" applyNumberFormat="1" applyFont="1" applyBorder="1" applyAlignment="1">
      <alignment horizontal="left" vertical="center" indent="1" shrinkToFit="1"/>
    </xf>
    <xf numFmtId="38" fontId="15" fillId="0" borderId="19" xfId="2" applyNumberFormat="1" applyFont="1" applyBorder="1" applyAlignment="1">
      <alignment horizontal="left" vertical="center" indent="1" shrinkToFit="1"/>
    </xf>
    <xf numFmtId="40" fontId="14" fillId="0" borderId="22" xfId="3" applyNumberFormat="1" applyFont="1" applyBorder="1" applyAlignment="1">
      <alignment horizontal="right" vertical="center" shrinkToFit="1"/>
    </xf>
    <xf numFmtId="38" fontId="14" fillId="0" borderId="12" xfId="3" applyNumberFormat="1" applyFont="1" applyFill="1" applyBorder="1" applyAlignment="1">
      <alignment horizontal="center" vertical="center" shrinkToFit="1"/>
    </xf>
    <xf numFmtId="40" fontId="14" fillId="2" borderId="28" xfId="3" applyNumberFormat="1" applyFont="1" applyFill="1" applyBorder="1" applyAlignment="1">
      <alignment horizontal="right" vertical="center" shrinkToFit="1"/>
    </xf>
    <xf numFmtId="38" fontId="15" fillId="0" borderId="34" xfId="2" applyNumberFormat="1" applyFont="1" applyBorder="1" applyAlignment="1">
      <alignment horizontal="left" vertical="center" indent="1" shrinkToFit="1"/>
    </xf>
    <xf numFmtId="0" fontId="15" fillId="0" borderId="34" xfId="2" applyFont="1" applyBorder="1" applyAlignment="1">
      <alignment horizontal="left" vertical="center" indent="1" shrinkToFit="1"/>
    </xf>
    <xf numFmtId="38" fontId="15" fillId="0" borderId="27" xfId="2" applyNumberFormat="1" applyFont="1" applyBorder="1" applyAlignment="1">
      <alignment horizontal="left" vertical="center" indent="1" shrinkToFit="1"/>
    </xf>
    <xf numFmtId="38" fontId="14" fillId="2" borderId="28" xfId="3" applyFont="1" applyFill="1" applyBorder="1" applyAlignment="1">
      <alignment horizontal="center" vertical="center" shrinkToFit="1"/>
    </xf>
    <xf numFmtId="40" fontId="14" fillId="0" borderId="9" xfId="3" applyNumberFormat="1" applyFont="1" applyFill="1" applyBorder="1" applyAlignment="1">
      <alignment horizontal="right" vertical="center" shrinkToFit="1"/>
    </xf>
    <xf numFmtId="38" fontId="14" fillId="0" borderId="28" xfId="3" applyFont="1" applyFill="1" applyBorder="1" applyAlignment="1">
      <alignment horizontal="center" vertical="center" shrinkToFit="1"/>
    </xf>
    <xf numFmtId="40" fontId="14" fillId="0" borderId="9" xfId="3" applyNumberFormat="1" applyFont="1" applyBorder="1" applyAlignment="1">
      <alignment horizontal="right" vertical="center" shrinkToFit="1"/>
    </xf>
    <xf numFmtId="0" fontId="8" fillId="0" borderId="13" xfId="2" applyFont="1" applyBorder="1" applyAlignment="1">
      <alignment horizontal="center" vertical="center" shrinkToFit="1"/>
    </xf>
    <xf numFmtId="0" fontId="8" fillId="0" borderId="15" xfId="2" applyFont="1" applyBorder="1" applyAlignment="1">
      <alignment horizontal="center" vertical="center" shrinkToFit="1"/>
    </xf>
    <xf numFmtId="0" fontId="8" fillId="0" borderId="14" xfId="2" applyFont="1" applyBorder="1" applyAlignment="1">
      <alignment horizontal="center" vertical="center" shrinkToFit="1"/>
    </xf>
    <xf numFmtId="0" fontId="8" fillId="0" borderId="16" xfId="2" applyFont="1" applyBorder="1" applyAlignment="1">
      <alignment horizontal="center" vertical="center" shrinkToFit="1"/>
    </xf>
    <xf numFmtId="0" fontId="8" fillId="0" borderId="9" xfId="2" applyFont="1" applyBorder="1" applyAlignment="1">
      <alignment horizontal="center" vertical="center" wrapText="1" shrinkToFit="1"/>
    </xf>
    <xf numFmtId="0" fontId="8" fillId="0" borderId="12" xfId="2" applyFont="1" applyBorder="1" applyAlignment="1">
      <alignment horizontal="center" vertical="center" wrapText="1" shrinkToFit="1"/>
    </xf>
    <xf numFmtId="0" fontId="8" fillId="0" borderId="12" xfId="2" applyFont="1" applyBorder="1" applyAlignment="1">
      <alignment horizontal="center" vertical="center" shrinkToFit="1"/>
    </xf>
    <xf numFmtId="0" fontId="8" fillId="0" borderId="18" xfId="2" applyFont="1" applyBorder="1" applyAlignment="1">
      <alignment horizontal="center" vertical="center" shrinkToFit="1"/>
    </xf>
    <xf numFmtId="0" fontId="8" fillId="0" borderId="19" xfId="2" applyFont="1" applyBorder="1" applyAlignment="1">
      <alignment horizontal="center" vertical="center" shrinkToFit="1"/>
    </xf>
    <xf numFmtId="0" fontId="8" fillId="0" borderId="24" xfId="2" applyFont="1" applyBorder="1" applyAlignment="1">
      <alignment horizontal="center" vertical="center" shrinkToFit="1"/>
    </xf>
    <xf numFmtId="0" fontId="8" fillId="0" borderId="25" xfId="2" applyFont="1" applyBorder="1" applyAlignment="1">
      <alignment horizontal="center" vertical="center" shrinkToFit="1"/>
    </xf>
    <xf numFmtId="0" fontId="2" fillId="0" borderId="0" xfId="1" applyFont="1" applyFill="1" applyAlignment="1">
      <alignment horizontal="center" shrinkToFit="1"/>
    </xf>
    <xf numFmtId="176" fontId="5" fillId="0" borderId="0" xfId="1" applyNumberFormat="1" applyFont="1" applyFill="1" applyBorder="1" applyAlignment="1">
      <alignment horizontal="center" vertical="center" wrapText="1" shrinkToFit="1"/>
    </xf>
    <xf numFmtId="0" fontId="9" fillId="0" borderId="1" xfId="2" applyFont="1" applyBorder="1" applyAlignment="1">
      <alignment horizontal="center" vertical="center"/>
    </xf>
    <xf numFmtId="0" fontId="9" fillId="0" borderId="10" xfId="2" applyFont="1" applyBorder="1" applyAlignment="1">
      <alignment horizontal="center" vertical="center"/>
    </xf>
    <xf numFmtId="0" fontId="9" fillId="0" borderId="20" xfId="2" applyFont="1" applyBorder="1" applyAlignment="1">
      <alignment horizontal="center" vertical="center"/>
    </xf>
    <xf numFmtId="0" fontId="9" fillId="0" borderId="2" xfId="2" applyFont="1" applyBorder="1" applyAlignment="1">
      <alignment horizontal="center" vertical="center" shrinkToFit="1"/>
    </xf>
    <xf numFmtId="0" fontId="9" fillId="0" borderId="11" xfId="2" applyFont="1" applyBorder="1" applyAlignment="1">
      <alignment horizontal="center" vertical="center" shrinkToFit="1"/>
    </xf>
    <xf numFmtId="0" fontId="9" fillId="0" borderId="21" xfId="2" applyFont="1" applyBorder="1" applyAlignment="1">
      <alignment horizontal="center" vertical="center" shrinkToFit="1"/>
    </xf>
    <xf numFmtId="0" fontId="9" fillId="0" borderId="3" xfId="2" applyFont="1" applyBorder="1" applyAlignment="1">
      <alignment horizontal="center" vertical="center" shrinkToFit="1"/>
    </xf>
    <xf numFmtId="0" fontId="9" fillId="0" borderId="4" xfId="2" applyFont="1" applyBorder="1" applyAlignment="1">
      <alignment horizontal="center" vertical="center" shrinkToFit="1"/>
    </xf>
    <xf numFmtId="0" fontId="9" fillId="0" borderId="5" xfId="2" applyFont="1" applyBorder="1" applyAlignment="1">
      <alignment horizontal="center" vertical="center" shrinkToFit="1"/>
    </xf>
    <xf numFmtId="0" fontId="9" fillId="0" borderId="6" xfId="2" applyFont="1" applyBorder="1" applyAlignment="1">
      <alignment horizontal="center" vertical="center" shrinkToFit="1"/>
    </xf>
    <xf numFmtId="0" fontId="9" fillId="0" borderId="7" xfId="2" applyFont="1" applyBorder="1" applyAlignment="1">
      <alignment horizontal="center" vertical="center" shrinkToFit="1"/>
    </xf>
    <xf numFmtId="0" fontId="9" fillId="0" borderId="8" xfId="2" applyFont="1" applyBorder="1" applyAlignment="1">
      <alignment horizontal="center" vertical="center" shrinkToFit="1"/>
    </xf>
    <xf numFmtId="0" fontId="10" fillId="0" borderId="9" xfId="2" applyFont="1" applyBorder="1" applyAlignment="1">
      <alignment horizontal="center" vertical="center" wrapText="1" shrinkToFit="1"/>
    </xf>
    <xf numFmtId="0" fontId="10" fillId="0" borderId="12" xfId="2" applyFont="1" applyBorder="1" applyAlignment="1">
      <alignment horizontal="center" vertical="center" wrapText="1" shrinkToFit="1"/>
    </xf>
  </cellXfs>
  <cellStyles count="4">
    <cellStyle name="桁区切り 2" xfId="3"/>
    <cellStyle name="標準" xfId="0" builtinId="0"/>
    <cellStyle name="標準 2" xfId="1"/>
    <cellStyle name="標準_別紙６"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10</xdr:col>
      <xdr:colOff>615950</xdr:colOff>
      <xdr:row>0</xdr:row>
      <xdr:rowOff>209550</xdr:rowOff>
    </xdr:from>
    <xdr:to>
      <xdr:col>11</xdr:col>
      <xdr:colOff>425442</xdr:colOff>
      <xdr:row>0</xdr:row>
      <xdr:rowOff>631872</xdr:rowOff>
    </xdr:to>
    <xdr:sp macro="" textlink="">
      <xdr:nvSpPr>
        <xdr:cNvPr id="2" name="Text Box 1"/>
        <xdr:cNvSpPr txBox="1">
          <a:spLocks noChangeArrowheads="1"/>
        </xdr:cNvSpPr>
      </xdr:nvSpPr>
      <xdr:spPr bwMode="auto">
        <a:xfrm>
          <a:off x="15789275" y="209550"/>
          <a:ext cx="1914517" cy="422322"/>
        </a:xfrm>
        <a:prstGeom prst="rect">
          <a:avLst/>
        </a:prstGeom>
        <a:solidFill>
          <a:srgbClr val="FFFFFF"/>
        </a:solidFill>
        <a:ln w="9525">
          <a:solidFill>
            <a:srgbClr val="000000"/>
          </a:solidFill>
          <a:miter lim="800000"/>
          <a:headEnd/>
          <a:tailEnd/>
        </a:ln>
      </xdr:spPr>
      <xdr:txBody>
        <a:bodyPr vertOverflow="clip" wrap="square" lIns="36576" tIns="22860" rIns="36576" bIns="0" anchor="t" upright="1"/>
        <a:lstStyle/>
        <a:p>
          <a:pPr algn="ctr" rtl="0">
            <a:lnSpc>
              <a:spcPts val="3000"/>
            </a:lnSpc>
            <a:defRPr sz="1000"/>
          </a:pPr>
          <a:r>
            <a:rPr lang="ja-JP" altLang="en-US" sz="2400" b="1" i="0" u="none" strike="noStrike" baseline="0">
              <a:solidFill>
                <a:srgbClr val="000000"/>
              </a:solidFill>
              <a:latin typeface="ＭＳ Ｐゴシック"/>
              <a:ea typeface="ＭＳ Ｐゴシック"/>
            </a:rPr>
            <a:t>別紙６－２</a:t>
          </a:r>
        </a:p>
        <a:p>
          <a:pPr algn="ctr" rtl="0">
            <a:lnSpc>
              <a:spcPts val="2900"/>
            </a:lnSpc>
            <a:defRPr sz="1000"/>
          </a:pPr>
          <a:endParaRPr lang="ja-JP" altLang="en-US" sz="2400" b="1"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1202\g-016031-$\01_&#20849;&#26377;&#12501;&#12457;&#12523;&#12480;\H27&#35373;&#20633;&#35506;\K5-5-01&#12288;&#20445;&#20840;&#12288;&#24193;&#33294;&#20445;&#20840;&#26989;&#21209;&#22996;&#35351;&#12539;&#36035;&#36024;&#20511;&#12539;&#20462;&#32341;\09_&#24066;&#24193;&#33294;&#38651;&#21147;&#20379;&#32102;&#22865;&#32004;(&#38651;&#21147;&#20837;&#26413;)\&#23398;&#26657;&#26045;&#35373;&#38651;&#21147;&#20837;&#26413;\&#9312;&#20837;&#26413;&#20282;&#12356;\&#38651;&#21147;&#20837;&#26413;&#36039;&#26009;&#65288;&#24179;&#25104;&#65298;&#65303;&#24180;&#24230;&#65289;H27-6-1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1202\g-016031-$\01_&#20849;&#26377;&#12501;&#12457;&#12523;&#12480;\H27&#35373;&#20633;&#35506;\K5-5-01&#12288;&#20445;&#20840;&#12288;&#24193;&#33294;&#20445;&#20840;&#26989;&#21209;&#22996;&#35351;&#12539;&#36035;&#36024;&#20511;&#12539;&#20462;&#32341;\09_&#24066;&#24193;&#33294;&#38651;&#21147;&#20379;&#32102;&#22865;&#32004;(&#38651;&#21147;&#20837;&#26413;)\&#26412;&#24193;&#33294;&#38651;&#21147;&#20837;&#26413;\&#9312;&#20837;&#26413;&#20282;&#12356;\&#38651;&#21147;&#20837;&#26413;&#36039;&#26009;&#65288;&#24179;&#25104;&#65298;&#65303;&#24180;&#24230;&#65289;H27-6-1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1_&#20849;&#26377;&#12501;&#12457;&#12523;&#12480;/R03&#35373;&#20633;&#35506;/K5-5-01&#12288;&#20445;&#20840;&#12288;&#24193;&#33294;&#20445;&#20840;&#26989;&#21209;&#22996;&#35351;&#12539;&#36035;&#36024;&#20511;&#12539;&#20462;&#32341;/09_&#24066;&#24193;&#33294;&#38651;&#21147;&#20379;&#32102;&#22865;&#32004;(&#9679;&#38651;&#21147;&#20837;&#26413;&#9679;)/02%20&#38651;&#21147;&#20837;&#26413;&#65288;&#24066;&#24193;&#33294;&#65291;&#12381;&#12398;&#20182;&#26045;&#35373;&#65289;/&#9312;&#20837;&#26413;&#20282;&#12356;/03-05%20(R03)&#21029;&#28155;&#36039;&#26009;&#12289;&#21029;&#32025;&#65301;&#12289;&#21029;&#32025;&#65302;(&#24066;&#24193;&#33294;&#65291;&#12381;&#12398;&#20182;&#65289;&#12465;&#12540;&#12473;&#652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７年１０月度～予想・２８年度実績（総使用量）"/>
      <sheetName val="（九州電力）２７年１０月～２８年９月度予想金額"/>
      <sheetName val="丸紅２７年１０月～２８年９月度予想金額"/>
      <sheetName val="平成２７年１０月～２８年９月予想（平日）"/>
      <sheetName val="平成２７年１０月～２８年９月予想（休日）"/>
      <sheetName val="別紙１"/>
      <sheetName val="別紙３－１"/>
      <sheetName val="別紙３－２"/>
      <sheetName val="別紙３－３"/>
      <sheetName val="別紙３－４"/>
      <sheetName val="別紙２－１"/>
      <sheetName val="別紙２－２"/>
      <sheetName val="Sheet2"/>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７年１０月度～予想・２８年度実績（総使用量）"/>
      <sheetName val="（九州電力）２７年１０月～２８年９月度予想金額"/>
      <sheetName val="丸紅２７年１０月～２８年９月度予想金額"/>
      <sheetName val="平成２７年１０月～２８年９月予想（平日）"/>
      <sheetName val="平成２７年１０月～２８年９月予想（休日）"/>
      <sheetName val="別紙１"/>
      <sheetName val="別紙３－１"/>
      <sheetName val="別紙３－２"/>
      <sheetName val="別紙３－３"/>
      <sheetName val="別紙３－４"/>
      <sheetName val="別紙２－１"/>
      <sheetName val="別紙２－２"/>
      <sheetName val="Sheet2"/>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資料"/>
      <sheetName val="別紙５"/>
      <sheetName val="別紙6-1"/>
      <sheetName val="別紙6-2"/>
      <sheetName val="別紙９　請求書送付先"/>
      <sheetName val="★(九電)予定金額"/>
    </sheetNames>
    <sheetDataSet>
      <sheetData sheetId="0"/>
      <sheetData sheetId="1"/>
      <sheetData sheetId="2">
        <row r="2">
          <cell r="A2" t="str">
            <v>令和3年度久留米市庁舎外40施設電力需給</v>
          </cell>
        </row>
        <row r="120">
          <cell r="B120" t="str">
            <v>※　№1　久留米市庁舎はR3年１月から空調機改修及びコジェネレーションシステム（35ｋW×６台）が稼働しています。よって、本資料の数値は参考値としてください。</v>
          </cell>
        </row>
        <row r="121">
          <cell r="B121" t="str">
            <v>※　№5　中央図書館はR4年１月に空調機改修を予定しています。よって、本資料の数値は参考値としてください。</v>
          </cell>
        </row>
      </sheetData>
      <sheetData sheetId="3"/>
      <sheetData sheetId="4"/>
      <sheetData sheetId="5">
        <row r="6">
          <cell r="A6" t="str">
            <v>久留米市庁舎</v>
          </cell>
        </row>
        <row r="32">
          <cell r="A32" t="str">
            <v>埋蔵文化財センター</v>
          </cell>
        </row>
        <row r="58">
          <cell r="A58" t="str">
            <v>筑邦市民センター</v>
          </cell>
        </row>
        <row r="84">
          <cell r="A84" t="str">
            <v>耳納市民センター</v>
          </cell>
        </row>
        <row r="110">
          <cell r="A110" t="str">
            <v>中央図書館</v>
          </cell>
        </row>
        <row r="136">
          <cell r="A136" t="str">
            <v>生涯学習センター</v>
          </cell>
        </row>
        <row r="162">
          <cell r="A162" t="str">
            <v>石橋文化センター</v>
          </cell>
        </row>
        <row r="203">
          <cell r="A203" t="str">
            <v>田主丸保育所</v>
          </cell>
        </row>
        <row r="229">
          <cell r="A229" t="str">
            <v>総合幼児センター</v>
          </cell>
        </row>
        <row r="255">
          <cell r="A255" t="str">
            <v>松柏園</v>
          </cell>
        </row>
        <row r="296">
          <cell r="A296" t="str">
            <v>久留米市斎場</v>
          </cell>
        </row>
        <row r="322">
          <cell r="A322" t="str">
            <v>環境部庁舎</v>
          </cell>
        </row>
        <row r="348">
          <cell r="A348" t="str">
            <v>杉谷埋立地</v>
          </cell>
        </row>
        <row r="374">
          <cell r="A374" t="str">
            <v>中央卸売市場</v>
          </cell>
        </row>
        <row r="415">
          <cell r="A415" t="str">
            <v>中央卸売市場（新物流ｾﾝﾀｰ）</v>
          </cell>
        </row>
        <row r="456">
          <cell r="A456" t="str">
            <v>久留米地域職業訓練センター</v>
          </cell>
        </row>
        <row r="482">
          <cell r="A482" t="str">
            <v>久留米競輪場（地域ｻｲｸﾙｺﾐｭﾆﾃｨｰ）</v>
          </cell>
        </row>
        <row r="508">
          <cell r="A508" t="str">
            <v>久留米競輪場</v>
          </cell>
        </row>
        <row r="546">
          <cell r="A546" t="str">
            <v>久留米市民流水プール</v>
          </cell>
        </row>
        <row r="572">
          <cell r="A572" t="str">
            <v>ﾘﾊﾞｰｻｲﾄﾞﾊﾟｰｸ
新宝満川地区左岸</v>
          </cell>
        </row>
        <row r="598">
          <cell r="A598" t="str">
            <v>合川北排水機場</v>
          </cell>
        </row>
        <row r="624">
          <cell r="A624" t="str">
            <v>東町地下自転車駐車場</v>
          </cell>
        </row>
        <row r="650">
          <cell r="A650" t="str">
            <v>東町公園駐車場</v>
          </cell>
        </row>
        <row r="691">
          <cell r="A691" t="str">
            <v>小頭町公園駐車場</v>
          </cell>
        </row>
        <row r="732">
          <cell r="A732" t="str">
            <v>中央公園噴水</v>
          </cell>
        </row>
        <row r="773">
          <cell r="A773" t="str">
            <v>池町川浄化揚水機場</v>
          </cell>
        </row>
        <row r="814">
          <cell r="A814" t="str">
            <v>田主丸総合支所等（複合施設）</v>
          </cell>
        </row>
        <row r="840">
          <cell r="A840" t="str">
            <v>田主丸複合文化施設</v>
          </cell>
        </row>
        <row r="866">
          <cell r="A866" t="str">
            <v>田主丸アリーナ</v>
          </cell>
        </row>
        <row r="892">
          <cell r="A892" t="str">
            <v>北野生涯学習センター本館</v>
          </cell>
        </row>
        <row r="918">
          <cell r="A918" t="str">
            <v>北野生涯学習センター別館</v>
          </cell>
        </row>
        <row r="944">
          <cell r="A944" t="str">
            <v>金島ふれあい交流センター</v>
          </cell>
        </row>
        <row r="970">
          <cell r="A970" t="str">
            <v>大城ますかげセンター</v>
          </cell>
        </row>
        <row r="996">
          <cell r="A996" t="str">
            <v>弓削コスモス館</v>
          </cell>
        </row>
        <row r="1022">
          <cell r="A1022" t="str">
            <v>北野総合支所（本館）</v>
          </cell>
        </row>
        <row r="1048">
          <cell r="A1048" t="str">
            <v>北野総合支所（西別館）</v>
          </cell>
        </row>
        <row r="1074">
          <cell r="A1074" t="str">
            <v>三潴総合支所</v>
          </cell>
        </row>
        <row r="1100">
          <cell r="A1100" t="str">
            <v>城島ふれあいセンター</v>
          </cell>
        </row>
        <row r="1126">
          <cell r="A1126" t="str">
            <v>城島総合文化センター</v>
          </cell>
        </row>
        <row r="1164">
          <cell r="A1164" t="str">
            <v>城島総合支所庁舎他分</v>
          </cell>
        </row>
        <row r="1189">
          <cell r="A1189" t="str">
            <v>久留米シティプラザ</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3"/>
  <sheetViews>
    <sheetView tabSelected="1" view="pageBreakPreview" zoomScale="80" zoomScaleNormal="100" zoomScaleSheetLayoutView="80" workbookViewId="0">
      <pane ySplit="9" topLeftCell="A10" activePane="bottomLeft" state="frozenSplit"/>
      <selection activeCell="B63" sqref="B63:B66"/>
      <selection pane="bottomLeft" activeCell="H16" sqref="H16"/>
    </sheetView>
  </sheetViews>
  <sheetFormatPr defaultRowHeight="21" x14ac:dyDescent="0.4"/>
  <cols>
    <col min="1" max="1" width="7.875" style="2" customWidth="1"/>
    <col min="2" max="2" width="45.25" style="3" customWidth="1"/>
    <col min="3" max="3" width="10.125" style="3" customWidth="1"/>
    <col min="4" max="4" width="16.875" style="2" customWidth="1"/>
    <col min="5" max="5" width="9.625" style="3" customWidth="1"/>
    <col min="6" max="6" width="27.625" style="2" customWidth="1"/>
    <col min="7" max="7" width="19" style="3" customWidth="1"/>
    <col min="8" max="8" width="18.625" style="2" customWidth="1"/>
    <col min="9" max="9" width="16.5" style="2" customWidth="1"/>
    <col min="10" max="11" width="27.625" style="2" customWidth="1"/>
    <col min="12" max="12" width="9" style="2"/>
    <col min="13" max="16" width="18" style="70" customWidth="1"/>
    <col min="17" max="17" width="15.25" style="69" customWidth="1"/>
    <col min="18" max="18" width="10.5" style="69" bestFit="1" customWidth="1"/>
    <col min="19" max="19" width="9.5" style="69" bestFit="1" customWidth="1"/>
    <col min="20" max="37" width="9" style="69"/>
    <col min="38" max="256" width="9" style="2"/>
    <col min="257" max="257" width="7.875" style="2" customWidth="1"/>
    <col min="258" max="258" width="45.25" style="2" customWidth="1"/>
    <col min="259" max="259" width="10.125" style="2" customWidth="1"/>
    <col min="260" max="260" width="16.875" style="2" customWidth="1"/>
    <col min="261" max="261" width="9.625" style="2" customWidth="1"/>
    <col min="262" max="262" width="27.625" style="2" customWidth="1"/>
    <col min="263" max="263" width="19" style="2" customWidth="1"/>
    <col min="264" max="264" width="18.625" style="2" customWidth="1"/>
    <col min="265" max="265" width="16.5" style="2" customWidth="1"/>
    <col min="266" max="267" width="27.625" style="2" customWidth="1"/>
    <col min="268" max="268" width="9" style="2"/>
    <col min="269" max="272" width="18" style="2" customWidth="1"/>
    <col min="273" max="273" width="15.25" style="2" customWidth="1"/>
    <col min="274" max="274" width="10.5" style="2" bestFit="1" customWidth="1"/>
    <col min="275" max="275" width="9.5" style="2" bestFit="1" customWidth="1"/>
    <col min="276" max="512" width="9" style="2"/>
    <col min="513" max="513" width="7.875" style="2" customWidth="1"/>
    <col min="514" max="514" width="45.25" style="2" customWidth="1"/>
    <col min="515" max="515" width="10.125" style="2" customWidth="1"/>
    <col min="516" max="516" width="16.875" style="2" customWidth="1"/>
    <col min="517" max="517" width="9.625" style="2" customWidth="1"/>
    <col min="518" max="518" width="27.625" style="2" customWidth="1"/>
    <col min="519" max="519" width="19" style="2" customWidth="1"/>
    <col min="520" max="520" width="18.625" style="2" customWidth="1"/>
    <col min="521" max="521" width="16.5" style="2" customWidth="1"/>
    <col min="522" max="523" width="27.625" style="2" customWidth="1"/>
    <col min="524" max="524" width="9" style="2"/>
    <col min="525" max="528" width="18" style="2" customWidth="1"/>
    <col min="529" max="529" width="15.25" style="2" customWidth="1"/>
    <col min="530" max="530" width="10.5" style="2" bestFit="1" customWidth="1"/>
    <col min="531" max="531" width="9.5" style="2" bestFit="1" customWidth="1"/>
    <col min="532" max="768" width="9" style="2"/>
    <col min="769" max="769" width="7.875" style="2" customWidth="1"/>
    <col min="770" max="770" width="45.25" style="2" customWidth="1"/>
    <col min="771" max="771" width="10.125" style="2" customWidth="1"/>
    <col min="772" max="772" width="16.875" style="2" customWidth="1"/>
    <col min="773" max="773" width="9.625" style="2" customWidth="1"/>
    <col min="774" max="774" width="27.625" style="2" customWidth="1"/>
    <col min="775" max="775" width="19" style="2" customWidth="1"/>
    <col min="776" max="776" width="18.625" style="2" customWidth="1"/>
    <col min="777" max="777" width="16.5" style="2" customWidth="1"/>
    <col min="778" max="779" width="27.625" style="2" customWidth="1"/>
    <col min="780" max="780" width="9" style="2"/>
    <col min="781" max="784" width="18" style="2" customWidth="1"/>
    <col min="785" max="785" width="15.25" style="2" customWidth="1"/>
    <col min="786" max="786" width="10.5" style="2" bestFit="1" customWidth="1"/>
    <col min="787" max="787" width="9.5" style="2" bestFit="1" customWidth="1"/>
    <col min="788" max="1024" width="9" style="2"/>
    <col min="1025" max="1025" width="7.875" style="2" customWidth="1"/>
    <col min="1026" max="1026" width="45.25" style="2" customWidth="1"/>
    <col min="1027" max="1027" width="10.125" style="2" customWidth="1"/>
    <col min="1028" max="1028" width="16.875" style="2" customWidth="1"/>
    <col min="1029" max="1029" width="9.625" style="2" customWidth="1"/>
    <col min="1030" max="1030" width="27.625" style="2" customWidth="1"/>
    <col min="1031" max="1031" width="19" style="2" customWidth="1"/>
    <col min="1032" max="1032" width="18.625" style="2" customWidth="1"/>
    <col min="1033" max="1033" width="16.5" style="2" customWidth="1"/>
    <col min="1034" max="1035" width="27.625" style="2" customWidth="1"/>
    <col min="1036" max="1036" width="9" style="2"/>
    <col min="1037" max="1040" width="18" style="2" customWidth="1"/>
    <col min="1041" max="1041" width="15.25" style="2" customWidth="1"/>
    <col min="1042" max="1042" width="10.5" style="2" bestFit="1" customWidth="1"/>
    <col min="1043" max="1043" width="9.5" style="2" bestFit="1" customWidth="1"/>
    <col min="1044" max="1280" width="9" style="2"/>
    <col min="1281" max="1281" width="7.875" style="2" customWidth="1"/>
    <col min="1282" max="1282" width="45.25" style="2" customWidth="1"/>
    <col min="1283" max="1283" width="10.125" style="2" customWidth="1"/>
    <col min="1284" max="1284" width="16.875" style="2" customWidth="1"/>
    <col min="1285" max="1285" width="9.625" style="2" customWidth="1"/>
    <col min="1286" max="1286" width="27.625" style="2" customWidth="1"/>
    <col min="1287" max="1287" width="19" style="2" customWidth="1"/>
    <col min="1288" max="1288" width="18.625" style="2" customWidth="1"/>
    <col min="1289" max="1289" width="16.5" style="2" customWidth="1"/>
    <col min="1290" max="1291" width="27.625" style="2" customWidth="1"/>
    <col min="1292" max="1292" width="9" style="2"/>
    <col min="1293" max="1296" width="18" style="2" customWidth="1"/>
    <col min="1297" max="1297" width="15.25" style="2" customWidth="1"/>
    <col min="1298" max="1298" width="10.5" style="2" bestFit="1" customWidth="1"/>
    <col min="1299" max="1299" width="9.5" style="2" bestFit="1" customWidth="1"/>
    <col min="1300" max="1536" width="9" style="2"/>
    <col min="1537" max="1537" width="7.875" style="2" customWidth="1"/>
    <col min="1538" max="1538" width="45.25" style="2" customWidth="1"/>
    <col min="1539" max="1539" width="10.125" style="2" customWidth="1"/>
    <col min="1540" max="1540" width="16.875" style="2" customWidth="1"/>
    <col min="1541" max="1541" width="9.625" style="2" customWidth="1"/>
    <col min="1542" max="1542" width="27.625" style="2" customWidth="1"/>
    <col min="1543" max="1543" width="19" style="2" customWidth="1"/>
    <col min="1544" max="1544" width="18.625" style="2" customWidth="1"/>
    <col min="1545" max="1545" width="16.5" style="2" customWidth="1"/>
    <col min="1546" max="1547" width="27.625" style="2" customWidth="1"/>
    <col min="1548" max="1548" width="9" style="2"/>
    <col min="1549" max="1552" width="18" style="2" customWidth="1"/>
    <col min="1553" max="1553" width="15.25" style="2" customWidth="1"/>
    <col min="1554" max="1554" width="10.5" style="2" bestFit="1" customWidth="1"/>
    <col min="1555" max="1555" width="9.5" style="2" bestFit="1" customWidth="1"/>
    <col min="1556" max="1792" width="9" style="2"/>
    <col min="1793" max="1793" width="7.875" style="2" customWidth="1"/>
    <col min="1794" max="1794" width="45.25" style="2" customWidth="1"/>
    <col min="1795" max="1795" width="10.125" style="2" customWidth="1"/>
    <col min="1796" max="1796" width="16.875" style="2" customWidth="1"/>
    <col min="1797" max="1797" width="9.625" style="2" customWidth="1"/>
    <col min="1798" max="1798" width="27.625" style="2" customWidth="1"/>
    <col min="1799" max="1799" width="19" style="2" customWidth="1"/>
    <col min="1800" max="1800" width="18.625" style="2" customWidth="1"/>
    <col min="1801" max="1801" width="16.5" style="2" customWidth="1"/>
    <col min="1802" max="1803" width="27.625" style="2" customWidth="1"/>
    <col min="1804" max="1804" width="9" style="2"/>
    <col min="1805" max="1808" width="18" style="2" customWidth="1"/>
    <col min="1809" max="1809" width="15.25" style="2" customWidth="1"/>
    <col min="1810" max="1810" width="10.5" style="2" bestFit="1" customWidth="1"/>
    <col min="1811" max="1811" width="9.5" style="2" bestFit="1" customWidth="1"/>
    <col min="1812" max="2048" width="9" style="2"/>
    <col min="2049" max="2049" width="7.875" style="2" customWidth="1"/>
    <col min="2050" max="2050" width="45.25" style="2" customWidth="1"/>
    <col min="2051" max="2051" width="10.125" style="2" customWidth="1"/>
    <col min="2052" max="2052" width="16.875" style="2" customWidth="1"/>
    <col min="2053" max="2053" width="9.625" style="2" customWidth="1"/>
    <col min="2054" max="2054" width="27.625" style="2" customWidth="1"/>
    <col min="2055" max="2055" width="19" style="2" customWidth="1"/>
    <col min="2056" max="2056" width="18.625" style="2" customWidth="1"/>
    <col min="2057" max="2057" width="16.5" style="2" customWidth="1"/>
    <col min="2058" max="2059" width="27.625" style="2" customWidth="1"/>
    <col min="2060" max="2060" width="9" style="2"/>
    <col min="2061" max="2064" width="18" style="2" customWidth="1"/>
    <col min="2065" max="2065" width="15.25" style="2" customWidth="1"/>
    <col min="2066" max="2066" width="10.5" style="2" bestFit="1" customWidth="1"/>
    <col min="2067" max="2067" width="9.5" style="2" bestFit="1" customWidth="1"/>
    <col min="2068" max="2304" width="9" style="2"/>
    <col min="2305" max="2305" width="7.875" style="2" customWidth="1"/>
    <col min="2306" max="2306" width="45.25" style="2" customWidth="1"/>
    <col min="2307" max="2307" width="10.125" style="2" customWidth="1"/>
    <col min="2308" max="2308" width="16.875" style="2" customWidth="1"/>
    <col min="2309" max="2309" width="9.625" style="2" customWidth="1"/>
    <col min="2310" max="2310" width="27.625" style="2" customWidth="1"/>
    <col min="2311" max="2311" width="19" style="2" customWidth="1"/>
    <col min="2312" max="2312" width="18.625" style="2" customWidth="1"/>
    <col min="2313" max="2313" width="16.5" style="2" customWidth="1"/>
    <col min="2314" max="2315" width="27.625" style="2" customWidth="1"/>
    <col min="2316" max="2316" width="9" style="2"/>
    <col min="2317" max="2320" width="18" style="2" customWidth="1"/>
    <col min="2321" max="2321" width="15.25" style="2" customWidth="1"/>
    <col min="2322" max="2322" width="10.5" style="2" bestFit="1" customWidth="1"/>
    <col min="2323" max="2323" width="9.5" style="2" bestFit="1" customWidth="1"/>
    <col min="2324" max="2560" width="9" style="2"/>
    <col min="2561" max="2561" width="7.875" style="2" customWidth="1"/>
    <col min="2562" max="2562" width="45.25" style="2" customWidth="1"/>
    <col min="2563" max="2563" width="10.125" style="2" customWidth="1"/>
    <col min="2564" max="2564" width="16.875" style="2" customWidth="1"/>
    <col min="2565" max="2565" width="9.625" style="2" customWidth="1"/>
    <col min="2566" max="2566" width="27.625" style="2" customWidth="1"/>
    <col min="2567" max="2567" width="19" style="2" customWidth="1"/>
    <col min="2568" max="2568" width="18.625" style="2" customWidth="1"/>
    <col min="2569" max="2569" width="16.5" style="2" customWidth="1"/>
    <col min="2570" max="2571" width="27.625" style="2" customWidth="1"/>
    <col min="2572" max="2572" width="9" style="2"/>
    <col min="2573" max="2576" width="18" style="2" customWidth="1"/>
    <col min="2577" max="2577" width="15.25" style="2" customWidth="1"/>
    <col min="2578" max="2578" width="10.5" style="2" bestFit="1" customWidth="1"/>
    <col min="2579" max="2579" width="9.5" style="2" bestFit="1" customWidth="1"/>
    <col min="2580" max="2816" width="9" style="2"/>
    <col min="2817" max="2817" width="7.875" style="2" customWidth="1"/>
    <col min="2818" max="2818" width="45.25" style="2" customWidth="1"/>
    <col min="2819" max="2819" width="10.125" style="2" customWidth="1"/>
    <col min="2820" max="2820" width="16.875" style="2" customWidth="1"/>
    <col min="2821" max="2821" width="9.625" style="2" customWidth="1"/>
    <col min="2822" max="2822" width="27.625" style="2" customWidth="1"/>
    <col min="2823" max="2823" width="19" style="2" customWidth="1"/>
    <col min="2824" max="2824" width="18.625" style="2" customWidth="1"/>
    <col min="2825" max="2825" width="16.5" style="2" customWidth="1"/>
    <col min="2826" max="2827" width="27.625" style="2" customWidth="1"/>
    <col min="2828" max="2828" width="9" style="2"/>
    <col min="2829" max="2832" width="18" style="2" customWidth="1"/>
    <col min="2833" max="2833" width="15.25" style="2" customWidth="1"/>
    <col min="2834" max="2834" width="10.5" style="2" bestFit="1" customWidth="1"/>
    <col min="2835" max="2835" width="9.5" style="2" bestFit="1" customWidth="1"/>
    <col min="2836" max="3072" width="9" style="2"/>
    <col min="3073" max="3073" width="7.875" style="2" customWidth="1"/>
    <col min="3074" max="3074" width="45.25" style="2" customWidth="1"/>
    <col min="3075" max="3075" width="10.125" style="2" customWidth="1"/>
    <col min="3076" max="3076" width="16.875" style="2" customWidth="1"/>
    <col min="3077" max="3077" width="9.625" style="2" customWidth="1"/>
    <col min="3078" max="3078" width="27.625" style="2" customWidth="1"/>
    <col min="3079" max="3079" width="19" style="2" customWidth="1"/>
    <col min="3080" max="3080" width="18.625" style="2" customWidth="1"/>
    <col min="3081" max="3081" width="16.5" style="2" customWidth="1"/>
    <col min="3082" max="3083" width="27.625" style="2" customWidth="1"/>
    <col min="3084" max="3084" width="9" style="2"/>
    <col min="3085" max="3088" width="18" style="2" customWidth="1"/>
    <col min="3089" max="3089" width="15.25" style="2" customWidth="1"/>
    <col min="3090" max="3090" width="10.5" style="2" bestFit="1" customWidth="1"/>
    <col min="3091" max="3091" width="9.5" style="2" bestFit="1" customWidth="1"/>
    <col min="3092" max="3328" width="9" style="2"/>
    <col min="3329" max="3329" width="7.875" style="2" customWidth="1"/>
    <col min="3330" max="3330" width="45.25" style="2" customWidth="1"/>
    <col min="3331" max="3331" width="10.125" style="2" customWidth="1"/>
    <col min="3332" max="3332" width="16.875" style="2" customWidth="1"/>
    <col min="3333" max="3333" width="9.625" style="2" customWidth="1"/>
    <col min="3334" max="3334" width="27.625" style="2" customWidth="1"/>
    <col min="3335" max="3335" width="19" style="2" customWidth="1"/>
    <col min="3336" max="3336" width="18.625" style="2" customWidth="1"/>
    <col min="3337" max="3337" width="16.5" style="2" customWidth="1"/>
    <col min="3338" max="3339" width="27.625" style="2" customWidth="1"/>
    <col min="3340" max="3340" width="9" style="2"/>
    <col min="3341" max="3344" width="18" style="2" customWidth="1"/>
    <col min="3345" max="3345" width="15.25" style="2" customWidth="1"/>
    <col min="3346" max="3346" width="10.5" style="2" bestFit="1" customWidth="1"/>
    <col min="3347" max="3347" width="9.5" style="2" bestFit="1" customWidth="1"/>
    <col min="3348" max="3584" width="9" style="2"/>
    <col min="3585" max="3585" width="7.875" style="2" customWidth="1"/>
    <col min="3586" max="3586" width="45.25" style="2" customWidth="1"/>
    <col min="3587" max="3587" width="10.125" style="2" customWidth="1"/>
    <col min="3588" max="3588" width="16.875" style="2" customWidth="1"/>
    <col min="3589" max="3589" width="9.625" style="2" customWidth="1"/>
    <col min="3590" max="3590" width="27.625" style="2" customWidth="1"/>
    <col min="3591" max="3591" width="19" style="2" customWidth="1"/>
    <col min="3592" max="3592" width="18.625" style="2" customWidth="1"/>
    <col min="3593" max="3593" width="16.5" style="2" customWidth="1"/>
    <col min="3594" max="3595" width="27.625" style="2" customWidth="1"/>
    <col min="3596" max="3596" width="9" style="2"/>
    <col min="3597" max="3600" width="18" style="2" customWidth="1"/>
    <col min="3601" max="3601" width="15.25" style="2" customWidth="1"/>
    <col min="3602" max="3602" width="10.5" style="2" bestFit="1" customWidth="1"/>
    <col min="3603" max="3603" width="9.5" style="2" bestFit="1" customWidth="1"/>
    <col min="3604" max="3840" width="9" style="2"/>
    <col min="3841" max="3841" width="7.875" style="2" customWidth="1"/>
    <col min="3842" max="3842" width="45.25" style="2" customWidth="1"/>
    <col min="3843" max="3843" width="10.125" style="2" customWidth="1"/>
    <col min="3844" max="3844" width="16.875" style="2" customWidth="1"/>
    <col min="3845" max="3845" width="9.625" style="2" customWidth="1"/>
    <col min="3846" max="3846" width="27.625" style="2" customWidth="1"/>
    <col min="3847" max="3847" width="19" style="2" customWidth="1"/>
    <col min="3848" max="3848" width="18.625" style="2" customWidth="1"/>
    <col min="3849" max="3849" width="16.5" style="2" customWidth="1"/>
    <col min="3850" max="3851" width="27.625" style="2" customWidth="1"/>
    <col min="3852" max="3852" width="9" style="2"/>
    <col min="3853" max="3856" width="18" style="2" customWidth="1"/>
    <col min="3857" max="3857" width="15.25" style="2" customWidth="1"/>
    <col min="3858" max="3858" width="10.5" style="2" bestFit="1" customWidth="1"/>
    <col min="3859" max="3859" width="9.5" style="2" bestFit="1" customWidth="1"/>
    <col min="3860" max="4096" width="9" style="2"/>
    <col min="4097" max="4097" width="7.875" style="2" customWidth="1"/>
    <col min="4098" max="4098" width="45.25" style="2" customWidth="1"/>
    <col min="4099" max="4099" width="10.125" style="2" customWidth="1"/>
    <col min="4100" max="4100" width="16.875" style="2" customWidth="1"/>
    <col min="4101" max="4101" width="9.625" style="2" customWidth="1"/>
    <col min="4102" max="4102" width="27.625" style="2" customWidth="1"/>
    <col min="4103" max="4103" width="19" style="2" customWidth="1"/>
    <col min="4104" max="4104" width="18.625" style="2" customWidth="1"/>
    <col min="4105" max="4105" width="16.5" style="2" customWidth="1"/>
    <col min="4106" max="4107" width="27.625" style="2" customWidth="1"/>
    <col min="4108" max="4108" width="9" style="2"/>
    <col min="4109" max="4112" width="18" style="2" customWidth="1"/>
    <col min="4113" max="4113" width="15.25" style="2" customWidth="1"/>
    <col min="4114" max="4114" width="10.5" style="2" bestFit="1" customWidth="1"/>
    <col min="4115" max="4115" width="9.5" style="2" bestFit="1" customWidth="1"/>
    <col min="4116" max="4352" width="9" style="2"/>
    <col min="4353" max="4353" width="7.875" style="2" customWidth="1"/>
    <col min="4354" max="4354" width="45.25" style="2" customWidth="1"/>
    <col min="4355" max="4355" width="10.125" style="2" customWidth="1"/>
    <col min="4356" max="4356" width="16.875" style="2" customWidth="1"/>
    <col min="4357" max="4357" width="9.625" style="2" customWidth="1"/>
    <col min="4358" max="4358" width="27.625" style="2" customWidth="1"/>
    <col min="4359" max="4359" width="19" style="2" customWidth="1"/>
    <col min="4360" max="4360" width="18.625" style="2" customWidth="1"/>
    <col min="4361" max="4361" width="16.5" style="2" customWidth="1"/>
    <col min="4362" max="4363" width="27.625" style="2" customWidth="1"/>
    <col min="4364" max="4364" width="9" style="2"/>
    <col min="4365" max="4368" width="18" style="2" customWidth="1"/>
    <col min="4369" max="4369" width="15.25" style="2" customWidth="1"/>
    <col min="4370" max="4370" width="10.5" style="2" bestFit="1" customWidth="1"/>
    <col min="4371" max="4371" width="9.5" style="2" bestFit="1" customWidth="1"/>
    <col min="4372" max="4608" width="9" style="2"/>
    <col min="4609" max="4609" width="7.875" style="2" customWidth="1"/>
    <col min="4610" max="4610" width="45.25" style="2" customWidth="1"/>
    <col min="4611" max="4611" width="10.125" style="2" customWidth="1"/>
    <col min="4612" max="4612" width="16.875" style="2" customWidth="1"/>
    <col min="4613" max="4613" width="9.625" style="2" customWidth="1"/>
    <col min="4614" max="4614" width="27.625" style="2" customWidth="1"/>
    <col min="4615" max="4615" width="19" style="2" customWidth="1"/>
    <col min="4616" max="4616" width="18.625" style="2" customWidth="1"/>
    <col min="4617" max="4617" width="16.5" style="2" customWidth="1"/>
    <col min="4618" max="4619" width="27.625" style="2" customWidth="1"/>
    <col min="4620" max="4620" width="9" style="2"/>
    <col min="4621" max="4624" width="18" style="2" customWidth="1"/>
    <col min="4625" max="4625" width="15.25" style="2" customWidth="1"/>
    <col min="4626" max="4626" width="10.5" style="2" bestFit="1" customWidth="1"/>
    <col min="4627" max="4627" width="9.5" style="2" bestFit="1" customWidth="1"/>
    <col min="4628" max="4864" width="9" style="2"/>
    <col min="4865" max="4865" width="7.875" style="2" customWidth="1"/>
    <col min="4866" max="4866" width="45.25" style="2" customWidth="1"/>
    <col min="4867" max="4867" width="10.125" style="2" customWidth="1"/>
    <col min="4868" max="4868" width="16.875" style="2" customWidth="1"/>
    <col min="4869" max="4869" width="9.625" style="2" customWidth="1"/>
    <col min="4870" max="4870" width="27.625" style="2" customWidth="1"/>
    <col min="4871" max="4871" width="19" style="2" customWidth="1"/>
    <col min="4872" max="4872" width="18.625" style="2" customWidth="1"/>
    <col min="4873" max="4873" width="16.5" style="2" customWidth="1"/>
    <col min="4874" max="4875" width="27.625" style="2" customWidth="1"/>
    <col min="4876" max="4876" width="9" style="2"/>
    <col min="4877" max="4880" width="18" style="2" customWidth="1"/>
    <col min="4881" max="4881" width="15.25" style="2" customWidth="1"/>
    <col min="4882" max="4882" width="10.5" style="2" bestFit="1" customWidth="1"/>
    <col min="4883" max="4883" width="9.5" style="2" bestFit="1" customWidth="1"/>
    <col min="4884" max="5120" width="9" style="2"/>
    <col min="5121" max="5121" width="7.875" style="2" customWidth="1"/>
    <col min="5122" max="5122" width="45.25" style="2" customWidth="1"/>
    <col min="5123" max="5123" width="10.125" style="2" customWidth="1"/>
    <col min="5124" max="5124" width="16.875" style="2" customWidth="1"/>
    <col min="5125" max="5125" width="9.625" style="2" customWidth="1"/>
    <col min="5126" max="5126" width="27.625" style="2" customWidth="1"/>
    <col min="5127" max="5127" width="19" style="2" customWidth="1"/>
    <col min="5128" max="5128" width="18.625" style="2" customWidth="1"/>
    <col min="5129" max="5129" width="16.5" style="2" customWidth="1"/>
    <col min="5130" max="5131" width="27.625" style="2" customWidth="1"/>
    <col min="5132" max="5132" width="9" style="2"/>
    <col min="5133" max="5136" width="18" style="2" customWidth="1"/>
    <col min="5137" max="5137" width="15.25" style="2" customWidth="1"/>
    <col min="5138" max="5138" width="10.5" style="2" bestFit="1" customWidth="1"/>
    <col min="5139" max="5139" width="9.5" style="2" bestFit="1" customWidth="1"/>
    <col min="5140" max="5376" width="9" style="2"/>
    <col min="5377" max="5377" width="7.875" style="2" customWidth="1"/>
    <col min="5378" max="5378" width="45.25" style="2" customWidth="1"/>
    <col min="5379" max="5379" width="10.125" style="2" customWidth="1"/>
    <col min="5380" max="5380" width="16.875" style="2" customWidth="1"/>
    <col min="5381" max="5381" width="9.625" style="2" customWidth="1"/>
    <col min="5382" max="5382" width="27.625" style="2" customWidth="1"/>
    <col min="5383" max="5383" width="19" style="2" customWidth="1"/>
    <col min="5384" max="5384" width="18.625" style="2" customWidth="1"/>
    <col min="5385" max="5385" width="16.5" style="2" customWidth="1"/>
    <col min="5386" max="5387" width="27.625" style="2" customWidth="1"/>
    <col min="5388" max="5388" width="9" style="2"/>
    <col min="5389" max="5392" width="18" style="2" customWidth="1"/>
    <col min="5393" max="5393" width="15.25" style="2" customWidth="1"/>
    <col min="5394" max="5394" width="10.5" style="2" bestFit="1" customWidth="1"/>
    <col min="5395" max="5395" width="9.5" style="2" bestFit="1" customWidth="1"/>
    <col min="5396" max="5632" width="9" style="2"/>
    <col min="5633" max="5633" width="7.875" style="2" customWidth="1"/>
    <col min="5634" max="5634" width="45.25" style="2" customWidth="1"/>
    <col min="5635" max="5635" width="10.125" style="2" customWidth="1"/>
    <col min="5636" max="5636" width="16.875" style="2" customWidth="1"/>
    <col min="5637" max="5637" width="9.625" style="2" customWidth="1"/>
    <col min="5638" max="5638" width="27.625" style="2" customWidth="1"/>
    <col min="5639" max="5639" width="19" style="2" customWidth="1"/>
    <col min="5640" max="5640" width="18.625" style="2" customWidth="1"/>
    <col min="5641" max="5641" width="16.5" style="2" customWidth="1"/>
    <col min="5642" max="5643" width="27.625" style="2" customWidth="1"/>
    <col min="5644" max="5644" width="9" style="2"/>
    <col min="5645" max="5648" width="18" style="2" customWidth="1"/>
    <col min="5649" max="5649" width="15.25" style="2" customWidth="1"/>
    <col min="5650" max="5650" width="10.5" style="2" bestFit="1" customWidth="1"/>
    <col min="5651" max="5651" width="9.5" style="2" bestFit="1" customWidth="1"/>
    <col min="5652" max="5888" width="9" style="2"/>
    <col min="5889" max="5889" width="7.875" style="2" customWidth="1"/>
    <col min="5890" max="5890" width="45.25" style="2" customWidth="1"/>
    <col min="5891" max="5891" width="10.125" style="2" customWidth="1"/>
    <col min="5892" max="5892" width="16.875" style="2" customWidth="1"/>
    <col min="5893" max="5893" width="9.625" style="2" customWidth="1"/>
    <col min="5894" max="5894" width="27.625" style="2" customWidth="1"/>
    <col min="5895" max="5895" width="19" style="2" customWidth="1"/>
    <col min="5896" max="5896" width="18.625" style="2" customWidth="1"/>
    <col min="5897" max="5897" width="16.5" style="2" customWidth="1"/>
    <col min="5898" max="5899" width="27.625" style="2" customWidth="1"/>
    <col min="5900" max="5900" width="9" style="2"/>
    <col min="5901" max="5904" width="18" style="2" customWidth="1"/>
    <col min="5905" max="5905" width="15.25" style="2" customWidth="1"/>
    <col min="5906" max="5906" width="10.5" style="2" bestFit="1" customWidth="1"/>
    <col min="5907" max="5907" width="9.5" style="2" bestFit="1" customWidth="1"/>
    <col min="5908" max="6144" width="9" style="2"/>
    <col min="6145" max="6145" width="7.875" style="2" customWidth="1"/>
    <col min="6146" max="6146" width="45.25" style="2" customWidth="1"/>
    <col min="6147" max="6147" width="10.125" style="2" customWidth="1"/>
    <col min="6148" max="6148" width="16.875" style="2" customWidth="1"/>
    <col min="6149" max="6149" width="9.625" style="2" customWidth="1"/>
    <col min="6150" max="6150" width="27.625" style="2" customWidth="1"/>
    <col min="6151" max="6151" width="19" style="2" customWidth="1"/>
    <col min="6152" max="6152" width="18.625" style="2" customWidth="1"/>
    <col min="6153" max="6153" width="16.5" style="2" customWidth="1"/>
    <col min="6154" max="6155" width="27.625" style="2" customWidth="1"/>
    <col min="6156" max="6156" width="9" style="2"/>
    <col min="6157" max="6160" width="18" style="2" customWidth="1"/>
    <col min="6161" max="6161" width="15.25" style="2" customWidth="1"/>
    <col min="6162" max="6162" width="10.5" style="2" bestFit="1" customWidth="1"/>
    <col min="6163" max="6163" width="9.5" style="2" bestFit="1" customWidth="1"/>
    <col min="6164" max="6400" width="9" style="2"/>
    <col min="6401" max="6401" width="7.875" style="2" customWidth="1"/>
    <col min="6402" max="6402" width="45.25" style="2" customWidth="1"/>
    <col min="6403" max="6403" width="10.125" style="2" customWidth="1"/>
    <col min="6404" max="6404" width="16.875" style="2" customWidth="1"/>
    <col min="6405" max="6405" width="9.625" style="2" customWidth="1"/>
    <col min="6406" max="6406" width="27.625" style="2" customWidth="1"/>
    <col min="6407" max="6407" width="19" style="2" customWidth="1"/>
    <col min="6408" max="6408" width="18.625" style="2" customWidth="1"/>
    <col min="6409" max="6409" width="16.5" style="2" customWidth="1"/>
    <col min="6410" max="6411" width="27.625" style="2" customWidth="1"/>
    <col min="6412" max="6412" width="9" style="2"/>
    <col min="6413" max="6416" width="18" style="2" customWidth="1"/>
    <col min="6417" max="6417" width="15.25" style="2" customWidth="1"/>
    <col min="6418" max="6418" width="10.5" style="2" bestFit="1" customWidth="1"/>
    <col min="6419" max="6419" width="9.5" style="2" bestFit="1" customWidth="1"/>
    <col min="6420" max="6656" width="9" style="2"/>
    <col min="6657" max="6657" width="7.875" style="2" customWidth="1"/>
    <col min="6658" max="6658" width="45.25" style="2" customWidth="1"/>
    <col min="6659" max="6659" width="10.125" style="2" customWidth="1"/>
    <col min="6660" max="6660" width="16.875" style="2" customWidth="1"/>
    <col min="6661" max="6661" width="9.625" style="2" customWidth="1"/>
    <col min="6662" max="6662" width="27.625" style="2" customWidth="1"/>
    <col min="6663" max="6663" width="19" style="2" customWidth="1"/>
    <col min="6664" max="6664" width="18.625" style="2" customWidth="1"/>
    <col min="6665" max="6665" width="16.5" style="2" customWidth="1"/>
    <col min="6666" max="6667" width="27.625" style="2" customWidth="1"/>
    <col min="6668" max="6668" width="9" style="2"/>
    <col min="6669" max="6672" width="18" style="2" customWidth="1"/>
    <col min="6673" max="6673" width="15.25" style="2" customWidth="1"/>
    <col min="6674" max="6674" width="10.5" style="2" bestFit="1" customWidth="1"/>
    <col min="6675" max="6675" width="9.5" style="2" bestFit="1" customWidth="1"/>
    <col min="6676" max="6912" width="9" style="2"/>
    <col min="6913" max="6913" width="7.875" style="2" customWidth="1"/>
    <col min="6914" max="6914" width="45.25" style="2" customWidth="1"/>
    <col min="6915" max="6915" width="10.125" style="2" customWidth="1"/>
    <col min="6916" max="6916" width="16.875" style="2" customWidth="1"/>
    <col min="6917" max="6917" width="9.625" style="2" customWidth="1"/>
    <col min="6918" max="6918" width="27.625" style="2" customWidth="1"/>
    <col min="6919" max="6919" width="19" style="2" customWidth="1"/>
    <col min="6920" max="6920" width="18.625" style="2" customWidth="1"/>
    <col min="6921" max="6921" width="16.5" style="2" customWidth="1"/>
    <col min="6922" max="6923" width="27.625" style="2" customWidth="1"/>
    <col min="6924" max="6924" width="9" style="2"/>
    <col min="6925" max="6928" width="18" style="2" customWidth="1"/>
    <col min="6929" max="6929" width="15.25" style="2" customWidth="1"/>
    <col min="6930" max="6930" width="10.5" style="2" bestFit="1" customWidth="1"/>
    <col min="6931" max="6931" width="9.5" style="2" bestFit="1" customWidth="1"/>
    <col min="6932" max="7168" width="9" style="2"/>
    <col min="7169" max="7169" width="7.875" style="2" customWidth="1"/>
    <col min="7170" max="7170" width="45.25" style="2" customWidth="1"/>
    <col min="7171" max="7171" width="10.125" style="2" customWidth="1"/>
    <col min="7172" max="7172" width="16.875" style="2" customWidth="1"/>
    <col min="7173" max="7173" width="9.625" style="2" customWidth="1"/>
    <col min="7174" max="7174" width="27.625" style="2" customWidth="1"/>
    <col min="7175" max="7175" width="19" style="2" customWidth="1"/>
    <col min="7176" max="7176" width="18.625" style="2" customWidth="1"/>
    <col min="7177" max="7177" width="16.5" style="2" customWidth="1"/>
    <col min="7178" max="7179" width="27.625" style="2" customWidth="1"/>
    <col min="7180" max="7180" width="9" style="2"/>
    <col min="7181" max="7184" width="18" style="2" customWidth="1"/>
    <col min="7185" max="7185" width="15.25" style="2" customWidth="1"/>
    <col min="7186" max="7186" width="10.5" style="2" bestFit="1" customWidth="1"/>
    <col min="7187" max="7187" width="9.5" style="2" bestFit="1" customWidth="1"/>
    <col min="7188" max="7424" width="9" style="2"/>
    <col min="7425" max="7425" width="7.875" style="2" customWidth="1"/>
    <col min="7426" max="7426" width="45.25" style="2" customWidth="1"/>
    <col min="7427" max="7427" width="10.125" style="2" customWidth="1"/>
    <col min="7428" max="7428" width="16.875" style="2" customWidth="1"/>
    <col min="7429" max="7429" width="9.625" style="2" customWidth="1"/>
    <col min="7430" max="7430" width="27.625" style="2" customWidth="1"/>
    <col min="7431" max="7431" width="19" style="2" customWidth="1"/>
    <col min="7432" max="7432" width="18.625" style="2" customWidth="1"/>
    <col min="7433" max="7433" width="16.5" style="2" customWidth="1"/>
    <col min="7434" max="7435" width="27.625" style="2" customWidth="1"/>
    <col min="7436" max="7436" width="9" style="2"/>
    <col min="7437" max="7440" width="18" style="2" customWidth="1"/>
    <col min="7441" max="7441" width="15.25" style="2" customWidth="1"/>
    <col min="7442" max="7442" width="10.5" style="2" bestFit="1" customWidth="1"/>
    <col min="7443" max="7443" width="9.5" style="2" bestFit="1" customWidth="1"/>
    <col min="7444" max="7680" width="9" style="2"/>
    <col min="7681" max="7681" width="7.875" style="2" customWidth="1"/>
    <col min="7682" max="7682" width="45.25" style="2" customWidth="1"/>
    <col min="7683" max="7683" width="10.125" style="2" customWidth="1"/>
    <col min="7684" max="7684" width="16.875" style="2" customWidth="1"/>
    <col min="7685" max="7685" width="9.625" style="2" customWidth="1"/>
    <col min="7686" max="7686" width="27.625" style="2" customWidth="1"/>
    <col min="7687" max="7687" width="19" style="2" customWidth="1"/>
    <col min="7688" max="7688" width="18.625" style="2" customWidth="1"/>
    <col min="7689" max="7689" width="16.5" style="2" customWidth="1"/>
    <col min="7690" max="7691" width="27.625" style="2" customWidth="1"/>
    <col min="7692" max="7692" width="9" style="2"/>
    <col min="7693" max="7696" width="18" style="2" customWidth="1"/>
    <col min="7697" max="7697" width="15.25" style="2" customWidth="1"/>
    <col min="7698" max="7698" width="10.5" style="2" bestFit="1" customWidth="1"/>
    <col min="7699" max="7699" width="9.5" style="2" bestFit="1" customWidth="1"/>
    <col min="7700" max="7936" width="9" style="2"/>
    <col min="7937" max="7937" width="7.875" style="2" customWidth="1"/>
    <col min="7938" max="7938" width="45.25" style="2" customWidth="1"/>
    <col min="7939" max="7939" width="10.125" style="2" customWidth="1"/>
    <col min="7940" max="7940" width="16.875" style="2" customWidth="1"/>
    <col min="7941" max="7941" width="9.625" style="2" customWidth="1"/>
    <col min="7942" max="7942" width="27.625" style="2" customWidth="1"/>
    <col min="7943" max="7943" width="19" style="2" customWidth="1"/>
    <col min="7944" max="7944" width="18.625" style="2" customWidth="1"/>
    <col min="7945" max="7945" width="16.5" style="2" customWidth="1"/>
    <col min="7946" max="7947" width="27.625" style="2" customWidth="1"/>
    <col min="7948" max="7948" width="9" style="2"/>
    <col min="7949" max="7952" width="18" style="2" customWidth="1"/>
    <col min="7953" max="7953" width="15.25" style="2" customWidth="1"/>
    <col min="7954" max="7954" width="10.5" style="2" bestFit="1" customWidth="1"/>
    <col min="7955" max="7955" width="9.5" style="2" bestFit="1" customWidth="1"/>
    <col min="7956" max="8192" width="9" style="2"/>
    <col min="8193" max="8193" width="7.875" style="2" customWidth="1"/>
    <col min="8194" max="8194" width="45.25" style="2" customWidth="1"/>
    <col min="8195" max="8195" width="10.125" style="2" customWidth="1"/>
    <col min="8196" max="8196" width="16.875" style="2" customWidth="1"/>
    <col min="8197" max="8197" width="9.625" style="2" customWidth="1"/>
    <col min="8198" max="8198" width="27.625" style="2" customWidth="1"/>
    <col min="8199" max="8199" width="19" style="2" customWidth="1"/>
    <col min="8200" max="8200" width="18.625" style="2" customWidth="1"/>
    <col min="8201" max="8201" width="16.5" style="2" customWidth="1"/>
    <col min="8202" max="8203" width="27.625" style="2" customWidth="1"/>
    <col min="8204" max="8204" width="9" style="2"/>
    <col min="8205" max="8208" width="18" style="2" customWidth="1"/>
    <col min="8209" max="8209" width="15.25" style="2" customWidth="1"/>
    <col min="8210" max="8210" width="10.5" style="2" bestFit="1" customWidth="1"/>
    <col min="8211" max="8211" width="9.5" style="2" bestFit="1" customWidth="1"/>
    <col min="8212" max="8448" width="9" style="2"/>
    <col min="8449" max="8449" width="7.875" style="2" customWidth="1"/>
    <col min="8450" max="8450" width="45.25" style="2" customWidth="1"/>
    <col min="8451" max="8451" width="10.125" style="2" customWidth="1"/>
    <col min="8452" max="8452" width="16.875" style="2" customWidth="1"/>
    <col min="8453" max="8453" width="9.625" style="2" customWidth="1"/>
    <col min="8454" max="8454" width="27.625" style="2" customWidth="1"/>
    <col min="8455" max="8455" width="19" style="2" customWidth="1"/>
    <col min="8456" max="8456" width="18.625" style="2" customWidth="1"/>
    <col min="8457" max="8457" width="16.5" style="2" customWidth="1"/>
    <col min="8458" max="8459" width="27.625" style="2" customWidth="1"/>
    <col min="8460" max="8460" width="9" style="2"/>
    <col min="8461" max="8464" width="18" style="2" customWidth="1"/>
    <col min="8465" max="8465" width="15.25" style="2" customWidth="1"/>
    <col min="8466" max="8466" width="10.5" style="2" bestFit="1" customWidth="1"/>
    <col min="8467" max="8467" width="9.5" style="2" bestFit="1" customWidth="1"/>
    <col min="8468" max="8704" width="9" style="2"/>
    <col min="8705" max="8705" width="7.875" style="2" customWidth="1"/>
    <col min="8706" max="8706" width="45.25" style="2" customWidth="1"/>
    <col min="8707" max="8707" width="10.125" style="2" customWidth="1"/>
    <col min="8708" max="8708" width="16.875" style="2" customWidth="1"/>
    <col min="8709" max="8709" width="9.625" style="2" customWidth="1"/>
    <col min="8710" max="8710" width="27.625" style="2" customWidth="1"/>
    <col min="8711" max="8711" width="19" style="2" customWidth="1"/>
    <col min="8712" max="8712" width="18.625" style="2" customWidth="1"/>
    <col min="8713" max="8713" width="16.5" style="2" customWidth="1"/>
    <col min="8714" max="8715" width="27.625" style="2" customWidth="1"/>
    <col min="8716" max="8716" width="9" style="2"/>
    <col min="8717" max="8720" width="18" style="2" customWidth="1"/>
    <col min="8721" max="8721" width="15.25" style="2" customWidth="1"/>
    <col min="8722" max="8722" width="10.5" style="2" bestFit="1" customWidth="1"/>
    <col min="8723" max="8723" width="9.5" style="2" bestFit="1" customWidth="1"/>
    <col min="8724" max="8960" width="9" style="2"/>
    <col min="8961" max="8961" width="7.875" style="2" customWidth="1"/>
    <col min="8962" max="8962" width="45.25" style="2" customWidth="1"/>
    <col min="8963" max="8963" width="10.125" style="2" customWidth="1"/>
    <col min="8964" max="8964" width="16.875" style="2" customWidth="1"/>
    <col min="8965" max="8965" width="9.625" style="2" customWidth="1"/>
    <col min="8966" max="8966" width="27.625" style="2" customWidth="1"/>
    <col min="8967" max="8967" width="19" style="2" customWidth="1"/>
    <col min="8968" max="8968" width="18.625" style="2" customWidth="1"/>
    <col min="8969" max="8969" width="16.5" style="2" customWidth="1"/>
    <col min="8970" max="8971" width="27.625" style="2" customWidth="1"/>
    <col min="8972" max="8972" width="9" style="2"/>
    <col min="8973" max="8976" width="18" style="2" customWidth="1"/>
    <col min="8977" max="8977" width="15.25" style="2" customWidth="1"/>
    <col min="8978" max="8978" width="10.5" style="2" bestFit="1" customWidth="1"/>
    <col min="8979" max="8979" width="9.5" style="2" bestFit="1" customWidth="1"/>
    <col min="8980" max="9216" width="9" style="2"/>
    <col min="9217" max="9217" width="7.875" style="2" customWidth="1"/>
    <col min="9218" max="9218" width="45.25" style="2" customWidth="1"/>
    <col min="9219" max="9219" width="10.125" style="2" customWidth="1"/>
    <col min="9220" max="9220" width="16.875" style="2" customWidth="1"/>
    <col min="9221" max="9221" width="9.625" style="2" customWidth="1"/>
    <col min="9222" max="9222" width="27.625" style="2" customWidth="1"/>
    <col min="9223" max="9223" width="19" style="2" customWidth="1"/>
    <col min="9224" max="9224" width="18.625" style="2" customWidth="1"/>
    <col min="9225" max="9225" width="16.5" style="2" customWidth="1"/>
    <col min="9226" max="9227" width="27.625" style="2" customWidth="1"/>
    <col min="9228" max="9228" width="9" style="2"/>
    <col min="9229" max="9232" width="18" style="2" customWidth="1"/>
    <col min="9233" max="9233" width="15.25" style="2" customWidth="1"/>
    <col min="9234" max="9234" width="10.5" style="2" bestFit="1" customWidth="1"/>
    <col min="9235" max="9235" width="9.5" style="2" bestFit="1" customWidth="1"/>
    <col min="9236" max="9472" width="9" style="2"/>
    <col min="9473" max="9473" width="7.875" style="2" customWidth="1"/>
    <col min="9474" max="9474" width="45.25" style="2" customWidth="1"/>
    <col min="9475" max="9475" width="10.125" style="2" customWidth="1"/>
    <col min="9476" max="9476" width="16.875" style="2" customWidth="1"/>
    <col min="9477" max="9477" width="9.625" style="2" customWidth="1"/>
    <col min="9478" max="9478" width="27.625" style="2" customWidth="1"/>
    <col min="9479" max="9479" width="19" style="2" customWidth="1"/>
    <col min="9480" max="9480" width="18.625" style="2" customWidth="1"/>
    <col min="9481" max="9481" width="16.5" style="2" customWidth="1"/>
    <col min="9482" max="9483" width="27.625" style="2" customWidth="1"/>
    <col min="9484" max="9484" width="9" style="2"/>
    <col min="9485" max="9488" width="18" style="2" customWidth="1"/>
    <col min="9489" max="9489" width="15.25" style="2" customWidth="1"/>
    <col min="9490" max="9490" width="10.5" style="2" bestFit="1" customWidth="1"/>
    <col min="9491" max="9491" width="9.5" style="2" bestFit="1" customWidth="1"/>
    <col min="9492" max="9728" width="9" style="2"/>
    <col min="9729" max="9729" width="7.875" style="2" customWidth="1"/>
    <col min="9730" max="9730" width="45.25" style="2" customWidth="1"/>
    <col min="9731" max="9731" width="10.125" style="2" customWidth="1"/>
    <col min="9732" max="9732" width="16.875" style="2" customWidth="1"/>
    <col min="9733" max="9733" width="9.625" style="2" customWidth="1"/>
    <col min="9734" max="9734" width="27.625" style="2" customWidth="1"/>
    <col min="9735" max="9735" width="19" style="2" customWidth="1"/>
    <col min="9736" max="9736" width="18.625" style="2" customWidth="1"/>
    <col min="9737" max="9737" width="16.5" style="2" customWidth="1"/>
    <col min="9738" max="9739" width="27.625" style="2" customWidth="1"/>
    <col min="9740" max="9740" width="9" style="2"/>
    <col min="9741" max="9744" width="18" style="2" customWidth="1"/>
    <col min="9745" max="9745" width="15.25" style="2" customWidth="1"/>
    <col min="9746" max="9746" width="10.5" style="2" bestFit="1" customWidth="1"/>
    <col min="9747" max="9747" width="9.5" style="2" bestFit="1" customWidth="1"/>
    <col min="9748" max="9984" width="9" style="2"/>
    <col min="9985" max="9985" width="7.875" style="2" customWidth="1"/>
    <col min="9986" max="9986" width="45.25" style="2" customWidth="1"/>
    <col min="9987" max="9987" width="10.125" style="2" customWidth="1"/>
    <col min="9988" max="9988" width="16.875" style="2" customWidth="1"/>
    <col min="9989" max="9989" width="9.625" style="2" customWidth="1"/>
    <col min="9990" max="9990" width="27.625" style="2" customWidth="1"/>
    <col min="9991" max="9991" width="19" style="2" customWidth="1"/>
    <col min="9992" max="9992" width="18.625" style="2" customWidth="1"/>
    <col min="9993" max="9993" width="16.5" style="2" customWidth="1"/>
    <col min="9994" max="9995" width="27.625" style="2" customWidth="1"/>
    <col min="9996" max="9996" width="9" style="2"/>
    <col min="9997" max="10000" width="18" style="2" customWidth="1"/>
    <col min="10001" max="10001" width="15.25" style="2" customWidth="1"/>
    <col min="10002" max="10002" width="10.5" style="2" bestFit="1" customWidth="1"/>
    <col min="10003" max="10003" width="9.5" style="2" bestFit="1" customWidth="1"/>
    <col min="10004" max="10240" width="9" style="2"/>
    <col min="10241" max="10241" width="7.875" style="2" customWidth="1"/>
    <col min="10242" max="10242" width="45.25" style="2" customWidth="1"/>
    <col min="10243" max="10243" width="10.125" style="2" customWidth="1"/>
    <col min="10244" max="10244" width="16.875" style="2" customWidth="1"/>
    <col min="10245" max="10245" width="9.625" style="2" customWidth="1"/>
    <col min="10246" max="10246" width="27.625" style="2" customWidth="1"/>
    <col min="10247" max="10247" width="19" style="2" customWidth="1"/>
    <col min="10248" max="10248" width="18.625" style="2" customWidth="1"/>
    <col min="10249" max="10249" width="16.5" style="2" customWidth="1"/>
    <col min="10250" max="10251" width="27.625" style="2" customWidth="1"/>
    <col min="10252" max="10252" width="9" style="2"/>
    <col min="10253" max="10256" width="18" style="2" customWidth="1"/>
    <col min="10257" max="10257" width="15.25" style="2" customWidth="1"/>
    <col min="10258" max="10258" width="10.5" style="2" bestFit="1" customWidth="1"/>
    <col min="10259" max="10259" width="9.5" style="2" bestFit="1" customWidth="1"/>
    <col min="10260" max="10496" width="9" style="2"/>
    <col min="10497" max="10497" width="7.875" style="2" customWidth="1"/>
    <col min="10498" max="10498" width="45.25" style="2" customWidth="1"/>
    <col min="10499" max="10499" width="10.125" style="2" customWidth="1"/>
    <col min="10500" max="10500" width="16.875" style="2" customWidth="1"/>
    <col min="10501" max="10501" width="9.625" style="2" customWidth="1"/>
    <col min="10502" max="10502" width="27.625" style="2" customWidth="1"/>
    <col min="10503" max="10503" width="19" style="2" customWidth="1"/>
    <col min="10504" max="10504" width="18.625" style="2" customWidth="1"/>
    <col min="10505" max="10505" width="16.5" style="2" customWidth="1"/>
    <col min="10506" max="10507" width="27.625" style="2" customWidth="1"/>
    <col min="10508" max="10508" width="9" style="2"/>
    <col min="10509" max="10512" width="18" style="2" customWidth="1"/>
    <col min="10513" max="10513" width="15.25" style="2" customWidth="1"/>
    <col min="10514" max="10514" width="10.5" style="2" bestFit="1" customWidth="1"/>
    <col min="10515" max="10515" width="9.5" style="2" bestFit="1" customWidth="1"/>
    <col min="10516" max="10752" width="9" style="2"/>
    <col min="10753" max="10753" width="7.875" style="2" customWidth="1"/>
    <col min="10754" max="10754" width="45.25" style="2" customWidth="1"/>
    <col min="10755" max="10755" width="10.125" style="2" customWidth="1"/>
    <col min="10756" max="10756" width="16.875" style="2" customWidth="1"/>
    <col min="10757" max="10757" width="9.625" style="2" customWidth="1"/>
    <col min="10758" max="10758" width="27.625" style="2" customWidth="1"/>
    <col min="10759" max="10759" width="19" style="2" customWidth="1"/>
    <col min="10760" max="10760" width="18.625" style="2" customWidth="1"/>
    <col min="10761" max="10761" width="16.5" style="2" customWidth="1"/>
    <col min="10762" max="10763" width="27.625" style="2" customWidth="1"/>
    <col min="10764" max="10764" width="9" style="2"/>
    <col min="10765" max="10768" width="18" style="2" customWidth="1"/>
    <col min="10769" max="10769" width="15.25" style="2" customWidth="1"/>
    <col min="10770" max="10770" width="10.5" style="2" bestFit="1" customWidth="1"/>
    <col min="10771" max="10771" width="9.5" style="2" bestFit="1" customWidth="1"/>
    <col min="10772" max="11008" width="9" style="2"/>
    <col min="11009" max="11009" width="7.875" style="2" customWidth="1"/>
    <col min="11010" max="11010" width="45.25" style="2" customWidth="1"/>
    <col min="11011" max="11011" width="10.125" style="2" customWidth="1"/>
    <col min="11012" max="11012" width="16.875" style="2" customWidth="1"/>
    <col min="11013" max="11013" width="9.625" style="2" customWidth="1"/>
    <col min="11014" max="11014" width="27.625" style="2" customWidth="1"/>
    <col min="11015" max="11015" width="19" style="2" customWidth="1"/>
    <col min="11016" max="11016" width="18.625" style="2" customWidth="1"/>
    <col min="11017" max="11017" width="16.5" style="2" customWidth="1"/>
    <col min="11018" max="11019" width="27.625" style="2" customWidth="1"/>
    <col min="11020" max="11020" width="9" style="2"/>
    <col min="11021" max="11024" width="18" style="2" customWidth="1"/>
    <col min="11025" max="11025" width="15.25" style="2" customWidth="1"/>
    <col min="11026" max="11026" width="10.5" style="2" bestFit="1" customWidth="1"/>
    <col min="11027" max="11027" width="9.5" style="2" bestFit="1" customWidth="1"/>
    <col min="11028" max="11264" width="9" style="2"/>
    <col min="11265" max="11265" width="7.875" style="2" customWidth="1"/>
    <col min="11266" max="11266" width="45.25" style="2" customWidth="1"/>
    <col min="11267" max="11267" width="10.125" style="2" customWidth="1"/>
    <col min="11268" max="11268" width="16.875" style="2" customWidth="1"/>
    <col min="11269" max="11269" width="9.625" style="2" customWidth="1"/>
    <col min="11270" max="11270" width="27.625" style="2" customWidth="1"/>
    <col min="11271" max="11271" width="19" style="2" customWidth="1"/>
    <col min="11272" max="11272" width="18.625" style="2" customWidth="1"/>
    <col min="11273" max="11273" width="16.5" style="2" customWidth="1"/>
    <col min="11274" max="11275" width="27.625" style="2" customWidth="1"/>
    <col min="11276" max="11276" width="9" style="2"/>
    <col min="11277" max="11280" width="18" style="2" customWidth="1"/>
    <col min="11281" max="11281" width="15.25" style="2" customWidth="1"/>
    <col min="11282" max="11282" width="10.5" style="2" bestFit="1" customWidth="1"/>
    <col min="11283" max="11283" width="9.5" style="2" bestFit="1" customWidth="1"/>
    <col min="11284" max="11520" width="9" style="2"/>
    <col min="11521" max="11521" width="7.875" style="2" customWidth="1"/>
    <col min="11522" max="11522" width="45.25" style="2" customWidth="1"/>
    <col min="11523" max="11523" width="10.125" style="2" customWidth="1"/>
    <col min="11524" max="11524" width="16.875" style="2" customWidth="1"/>
    <col min="11525" max="11525" width="9.625" style="2" customWidth="1"/>
    <col min="11526" max="11526" width="27.625" style="2" customWidth="1"/>
    <col min="11527" max="11527" width="19" style="2" customWidth="1"/>
    <col min="11528" max="11528" width="18.625" style="2" customWidth="1"/>
    <col min="11529" max="11529" width="16.5" style="2" customWidth="1"/>
    <col min="11530" max="11531" width="27.625" style="2" customWidth="1"/>
    <col min="11532" max="11532" width="9" style="2"/>
    <col min="11533" max="11536" width="18" style="2" customWidth="1"/>
    <col min="11537" max="11537" width="15.25" style="2" customWidth="1"/>
    <col min="11538" max="11538" width="10.5" style="2" bestFit="1" customWidth="1"/>
    <col min="11539" max="11539" width="9.5" style="2" bestFit="1" customWidth="1"/>
    <col min="11540" max="11776" width="9" style="2"/>
    <col min="11777" max="11777" width="7.875" style="2" customWidth="1"/>
    <col min="11778" max="11778" width="45.25" style="2" customWidth="1"/>
    <col min="11779" max="11779" width="10.125" style="2" customWidth="1"/>
    <col min="11780" max="11780" width="16.875" style="2" customWidth="1"/>
    <col min="11781" max="11781" width="9.625" style="2" customWidth="1"/>
    <col min="11782" max="11782" width="27.625" style="2" customWidth="1"/>
    <col min="11783" max="11783" width="19" style="2" customWidth="1"/>
    <col min="11784" max="11784" width="18.625" style="2" customWidth="1"/>
    <col min="11785" max="11785" width="16.5" style="2" customWidth="1"/>
    <col min="11786" max="11787" width="27.625" style="2" customWidth="1"/>
    <col min="11788" max="11788" width="9" style="2"/>
    <col min="11789" max="11792" width="18" style="2" customWidth="1"/>
    <col min="11793" max="11793" width="15.25" style="2" customWidth="1"/>
    <col min="11794" max="11794" width="10.5" style="2" bestFit="1" customWidth="1"/>
    <col min="11795" max="11795" width="9.5" style="2" bestFit="1" customWidth="1"/>
    <col min="11796" max="12032" width="9" style="2"/>
    <col min="12033" max="12033" width="7.875" style="2" customWidth="1"/>
    <col min="12034" max="12034" width="45.25" style="2" customWidth="1"/>
    <col min="12035" max="12035" width="10.125" style="2" customWidth="1"/>
    <col min="12036" max="12036" width="16.875" style="2" customWidth="1"/>
    <col min="12037" max="12037" width="9.625" style="2" customWidth="1"/>
    <col min="12038" max="12038" width="27.625" style="2" customWidth="1"/>
    <col min="12039" max="12039" width="19" style="2" customWidth="1"/>
    <col min="12040" max="12040" width="18.625" style="2" customWidth="1"/>
    <col min="12041" max="12041" width="16.5" style="2" customWidth="1"/>
    <col min="12042" max="12043" width="27.625" style="2" customWidth="1"/>
    <col min="12044" max="12044" width="9" style="2"/>
    <col min="12045" max="12048" width="18" style="2" customWidth="1"/>
    <col min="12049" max="12049" width="15.25" style="2" customWidth="1"/>
    <col min="12050" max="12050" width="10.5" style="2" bestFit="1" customWidth="1"/>
    <col min="12051" max="12051" width="9.5" style="2" bestFit="1" customWidth="1"/>
    <col min="12052" max="12288" width="9" style="2"/>
    <col min="12289" max="12289" width="7.875" style="2" customWidth="1"/>
    <col min="12290" max="12290" width="45.25" style="2" customWidth="1"/>
    <col min="12291" max="12291" width="10.125" style="2" customWidth="1"/>
    <col min="12292" max="12292" width="16.875" style="2" customWidth="1"/>
    <col min="12293" max="12293" width="9.625" style="2" customWidth="1"/>
    <col min="12294" max="12294" width="27.625" style="2" customWidth="1"/>
    <col min="12295" max="12295" width="19" style="2" customWidth="1"/>
    <col min="12296" max="12296" width="18.625" style="2" customWidth="1"/>
    <col min="12297" max="12297" width="16.5" style="2" customWidth="1"/>
    <col min="12298" max="12299" width="27.625" style="2" customWidth="1"/>
    <col min="12300" max="12300" width="9" style="2"/>
    <col min="12301" max="12304" width="18" style="2" customWidth="1"/>
    <col min="12305" max="12305" width="15.25" style="2" customWidth="1"/>
    <col min="12306" max="12306" width="10.5" style="2" bestFit="1" customWidth="1"/>
    <col min="12307" max="12307" width="9.5" style="2" bestFit="1" customWidth="1"/>
    <col min="12308" max="12544" width="9" style="2"/>
    <col min="12545" max="12545" width="7.875" style="2" customWidth="1"/>
    <col min="12546" max="12546" width="45.25" style="2" customWidth="1"/>
    <col min="12547" max="12547" width="10.125" style="2" customWidth="1"/>
    <col min="12548" max="12548" width="16.875" style="2" customWidth="1"/>
    <col min="12549" max="12549" width="9.625" style="2" customWidth="1"/>
    <col min="12550" max="12550" width="27.625" style="2" customWidth="1"/>
    <col min="12551" max="12551" width="19" style="2" customWidth="1"/>
    <col min="12552" max="12552" width="18.625" style="2" customWidth="1"/>
    <col min="12553" max="12553" width="16.5" style="2" customWidth="1"/>
    <col min="12554" max="12555" width="27.625" style="2" customWidth="1"/>
    <col min="12556" max="12556" width="9" style="2"/>
    <col min="12557" max="12560" width="18" style="2" customWidth="1"/>
    <col min="12561" max="12561" width="15.25" style="2" customWidth="1"/>
    <col min="12562" max="12562" width="10.5" style="2" bestFit="1" customWidth="1"/>
    <col min="12563" max="12563" width="9.5" style="2" bestFit="1" customWidth="1"/>
    <col min="12564" max="12800" width="9" style="2"/>
    <col min="12801" max="12801" width="7.875" style="2" customWidth="1"/>
    <col min="12802" max="12802" width="45.25" style="2" customWidth="1"/>
    <col min="12803" max="12803" width="10.125" style="2" customWidth="1"/>
    <col min="12804" max="12804" width="16.875" style="2" customWidth="1"/>
    <col min="12805" max="12805" width="9.625" style="2" customWidth="1"/>
    <col min="12806" max="12806" width="27.625" style="2" customWidth="1"/>
    <col min="12807" max="12807" width="19" style="2" customWidth="1"/>
    <col min="12808" max="12808" width="18.625" style="2" customWidth="1"/>
    <col min="12809" max="12809" width="16.5" style="2" customWidth="1"/>
    <col min="12810" max="12811" width="27.625" style="2" customWidth="1"/>
    <col min="12812" max="12812" width="9" style="2"/>
    <col min="12813" max="12816" width="18" style="2" customWidth="1"/>
    <col min="12817" max="12817" width="15.25" style="2" customWidth="1"/>
    <col min="12818" max="12818" width="10.5" style="2" bestFit="1" customWidth="1"/>
    <col min="12819" max="12819" width="9.5" style="2" bestFit="1" customWidth="1"/>
    <col min="12820" max="13056" width="9" style="2"/>
    <col min="13057" max="13057" width="7.875" style="2" customWidth="1"/>
    <col min="13058" max="13058" width="45.25" style="2" customWidth="1"/>
    <col min="13059" max="13059" width="10.125" style="2" customWidth="1"/>
    <col min="13060" max="13060" width="16.875" style="2" customWidth="1"/>
    <col min="13061" max="13061" width="9.625" style="2" customWidth="1"/>
    <col min="13062" max="13062" width="27.625" style="2" customWidth="1"/>
    <col min="13063" max="13063" width="19" style="2" customWidth="1"/>
    <col min="13064" max="13064" width="18.625" style="2" customWidth="1"/>
    <col min="13065" max="13065" width="16.5" style="2" customWidth="1"/>
    <col min="13066" max="13067" width="27.625" style="2" customWidth="1"/>
    <col min="13068" max="13068" width="9" style="2"/>
    <col min="13069" max="13072" width="18" style="2" customWidth="1"/>
    <col min="13073" max="13073" width="15.25" style="2" customWidth="1"/>
    <col min="13074" max="13074" width="10.5" style="2" bestFit="1" customWidth="1"/>
    <col min="13075" max="13075" width="9.5" style="2" bestFit="1" customWidth="1"/>
    <col min="13076" max="13312" width="9" style="2"/>
    <col min="13313" max="13313" width="7.875" style="2" customWidth="1"/>
    <col min="13314" max="13314" width="45.25" style="2" customWidth="1"/>
    <col min="13315" max="13315" width="10.125" style="2" customWidth="1"/>
    <col min="13316" max="13316" width="16.875" style="2" customWidth="1"/>
    <col min="13317" max="13317" width="9.625" style="2" customWidth="1"/>
    <col min="13318" max="13318" width="27.625" style="2" customWidth="1"/>
    <col min="13319" max="13319" width="19" style="2" customWidth="1"/>
    <col min="13320" max="13320" width="18.625" style="2" customWidth="1"/>
    <col min="13321" max="13321" width="16.5" style="2" customWidth="1"/>
    <col min="13322" max="13323" width="27.625" style="2" customWidth="1"/>
    <col min="13324" max="13324" width="9" style="2"/>
    <col min="13325" max="13328" width="18" style="2" customWidth="1"/>
    <col min="13329" max="13329" width="15.25" style="2" customWidth="1"/>
    <col min="13330" max="13330" width="10.5" style="2" bestFit="1" customWidth="1"/>
    <col min="13331" max="13331" width="9.5" style="2" bestFit="1" customWidth="1"/>
    <col min="13332" max="13568" width="9" style="2"/>
    <col min="13569" max="13569" width="7.875" style="2" customWidth="1"/>
    <col min="13570" max="13570" width="45.25" style="2" customWidth="1"/>
    <col min="13571" max="13571" width="10.125" style="2" customWidth="1"/>
    <col min="13572" max="13572" width="16.875" style="2" customWidth="1"/>
    <col min="13573" max="13573" width="9.625" style="2" customWidth="1"/>
    <col min="13574" max="13574" width="27.625" style="2" customWidth="1"/>
    <col min="13575" max="13575" width="19" style="2" customWidth="1"/>
    <col min="13576" max="13576" width="18.625" style="2" customWidth="1"/>
    <col min="13577" max="13577" width="16.5" style="2" customWidth="1"/>
    <col min="13578" max="13579" width="27.625" style="2" customWidth="1"/>
    <col min="13580" max="13580" width="9" style="2"/>
    <col min="13581" max="13584" width="18" style="2" customWidth="1"/>
    <col min="13585" max="13585" width="15.25" style="2" customWidth="1"/>
    <col min="13586" max="13586" width="10.5" style="2" bestFit="1" customWidth="1"/>
    <col min="13587" max="13587" width="9.5" style="2" bestFit="1" customWidth="1"/>
    <col min="13588" max="13824" width="9" style="2"/>
    <col min="13825" max="13825" width="7.875" style="2" customWidth="1"/>
    <col min="13826" max="13826" width="45.25" style="2" customWidth="1"/>
    <col min="13827" max="13827" width="10.125" style="2" customWidth="1"/>
    <col min="13828" max="13828" width="16.875" style="2" customWidth="1"/>
    <col min="13829" max="13829" width="9.625" style="2" customWidth="1"/>
    <col min="13830" max="13830" width="27.625" style="2" customWidth="1"/>
    <col min="13831" max="13831" width="19" style="2" customWidth="1"/>
    <col min="13832" max="13832" width="18.625" style="2" customWidth="1"/>
    <col min="13833" max="13833" width="16.5" style="2" customWidth="1"/>
    <col min="13834" max="13835" width="27.625" style="2" customWidth="1"/>
    <col min="13836" max="13836" width="9" style="2"/>
    <col min="13837" max="13840" width="18" style="2" customWidth="1"/>
    <col min="13841" max="13841" width="15.25" style="2" customWidth="1"/>
    <col min="13842" max="13842" width="10.5" style="2" bestFit="1" customWidth="1"/>
    <col min="13843" max="13843" width="9.5" style="2" bestFit="1" customWidth="1"/>
    <col min="13844" max="14080" width="9" style="2"/>
    <col min="14081" max="14081" width="7.875" style="2" customWidth="1"/>
    <col min="14082" max="14082" width="45.25" style="2" customWidth="1"/>
    <col min="14083" max="14083" width="10.125" style="2" customWidth="1"/>
    <col min="14084" max="14084" width="16.875" style="2" customWidth="1"/>
    <col min="14085" max="14085" width="9.625" style="2" customWidth="1"/>
    <col min="14086" max="14086" width="27.625" style="2" customWidth="1"/>
    <col min="14087" max="14087" width="19" style="2" customWidth="1"/>
    <col min="14088" max="14088" width="18.625" style="2" customWidth="1"/>
    <col min="14089" max="14089" width="16.5" style="2" customWidth="1"/>
    <col min="14090" max="14091" width="27.625" style="2" customWidth="1"/>
    <col min="14092" max="14092" width="9" style="2"/>
    <col min="14093" max="14096" width="18" style="2" customWidth="1"/>
    <col min="14097" max="14097" width="15.25" style="2" customWidth="1"/>
    <col min="14098" max="14098" width="10.5" style="2" bestFit="1" customWidth="1"/>
    <col min="14099" max="14099" width="9.5" style="2" bestFit="1" customWidth="1"/>
    <col min="14100" max="14336" width="9" style="2"/>
    <col min="14337" max="14337" width="7.875" style="2" customWidth="1"/>
    <col min="14338" max="14338" width="45.25" style="2" customWidth="1"/>
    <col min="14339" max="14339" width="10.125" style="2" customWidth="1"/>
    <col min="14340" max="14340" width="16.875" style="2" customWidth="1"/>
    <col min="14341" max="14341" width="9.625" style="2" customWidth="1"/>
    <col min="14342" max="14342" width="27.625" style="2" customWidth="1"/>
    <col min="14343" max="14343" width="19" style="2" customWidth="1"/>
    <col min="14344" max="14344" width="18.625" style="2" customWidth="1"/>
    <col min="14345" max="14345" width="16.5" style="2" customWidth="1"/>
    <col min="14346" max="14347" width="27.625" style="2" customWidth="1"/>
    <col min="14348" max="14348" width="9" style="2"/>
    <col min="14349" max="14352" width="18" style="2" customWidth="1"/>
    <col min="14353" max="14353" width="15.25" style="2" customWidth="1"/>
    <col min="14354" max="14354" width="10.5" style="2" bestFit="1" customWidth="1"/>
    <col min="14355" max="14355" width="9.5" style="2" bestFit="1" customWidth="1"/>
    <col min="14356" max="14592" width="9" style="2"/>
    <col min="14593" max="14593" width="7.875" style="2" customWidth="1"/>
    <col min="14594" max="14594" width="45.25" style="2" customWidth="1"/>
    <col min="14595" max="14595" width="10.125" style="2" customWidth="1"/>
    <col min="14596" max="14596" width="16.875" style="2" customWidth="1"/>
    <col min="14597" max="14597" width="9.625" style="2" customWidth="1"/>
    <col min="14598" max="14598" width="27.625" style="2" customWidth="1"/>
    <col min="14599" max="14599" width="19" style="2" customWidth="1"/>
    <col min="14600" max="14600" width="18.625" style="2" customWidth="1"/>
    <col min="14601" max="14601" width="16.5" style="2" customWidth="1"/>
    <col min="14602" max="14603" width="27.625" style="2" customWidth="1"/>
    <col min="14604" max="14604" width="9" style="2"/>
    <col min="14605" max="14608" width="18" style="2" customWidth="1"/>
    <col min="14609" max="14609" width="15.25" style="2" customWidth="1"/>
    <col min="14610" max="14610" width="10.5" style="2" bestFit="1" customWidth="1"/>
    <col min="14611" max="14611" width="9.5" style="2" bestFit="1" customWidth="1"/>
    <col min="14612" max="14848" width="9" style="2"/>
    <col min="14849" max="14849" width="7.875" style="2" customWidth="1"/>
    <col min="14850" max="14850" width="45.25" style="2" customWidth="1"/>
    <col min="14851" max="14851" width="10.125" style="2" customWidth="1"/>
    <col min="14852" max="14852" width="16.875" style="2" customWidth="1"/>
    <col min="14853" max="14853" width="9.625" style="2" customWidth="1"/>
    <col min="14854" max="14854" width="27.625" style="2" customWidth="1"/>
    <col min="14855" max="14855" width="19" style="2" customWidth="1"/>
    <col min="14856" max="14856" width="18.625" style="2" customWidth="1"/>
    <col min="14857" max="14857" width="16.5" style="2" customWidth="1"/>
    <col min="14858" max="14859" width="27.625" style="2" customWidth="1"/>
    <col min="14860" max="14860" width="9" style="2"/>
    <col min="14861" max="14864" width="18" style="2" customWidth="1"/>
    <col min="14865" max="14865" width="15.25" style="2" customWidth="1"/>
    <col min="14866" max="14866" width="10.5" style="2" bestFit="1" customWidth="1"/>
    <col min="14867" max="14867" width="9.5" style="2" bestFit="1" customWidth="1"/>
    <col min="14868" max="15104" width="9" style="2"/>
    <col min="15105" max="15105" width="7.875" style="2" customWidth="1"/>
    <col min="15106" max="15106" width="45.25" style="2" customWidth="1"/>
    <col min="15107" max="15107" width="10.125" style="2" customWidth="1"/>
    <col min="15108" max="15108" width="16.875" style="2" customWidth="1"/>
    <col min="15109" max="15109" width="9.625" style="2" customWidth="1"/>
    <col min="15110" max="15110" width="27.625" style="2" customWidth="1"/>
    <col min="15111" max="15111" width="19" style="2" customWidth="1"/>
    <col min="15112" max="15112" width="18.625" style="2" customWidth="1"/>
    <col min="15113" max="15113" width="16.5" style="2" customWidth="1"/>
    <col min="15114" max="15115" width="27.625" style="2" customWidth="1"/>
    <col min="15116" max="15116" width="9" style="2"/>
    <col min="15117" max="15120" width="18" style="2" customWidth="1"/>
    <col min="15121" max="15121" width="15.25" style="2" customWidth="1"/>
    <col min="15122" max="15122" width="10.5" style="2" bestFit="1" customWidth="1"/>
    <col min="15123" max="15123" width="9.5" style="2" bestFit="1" customWidth="1"/>
    <col min="15124" max="15360" width="9" style="2"/>
    <col min="15361" max="15361" width="7.875" style="2" customWidth="1"/>
    <col min="15362" max="15362" width="45.25" style="2" customWidth="1"/>
    <col min="15363" max="15363" width="10.125" style="2" customWidth="1"/>
    <col min="15364" max="15364" width="16.875" style="2" customWidth="1"/>
    <col min="15365" max="15365" width="9.625" style="2" customWidth="1"/>
    <col min="15366" max="15366" width="27.625" style="2" customWidth="1"/>
    <col min="15367" max="15367" width="19" style="2" customWidth="1"/>
    <col min="15368" max="15368" width="18.625" style="2" customWidth="1"/>
    <col min="15369" max="15369" width="16.5" style="2" customWidth="1"/>
    <col min="15370" max="15371" width="27.625" style="2" customWidth="1"/>
    <col min="15372" max="15372" width="9" style="2"/>
    <col min="15373" max="15376" width="18" style="2" customWidth="1"/>
    <col min="15377" max="15377" width="15.25" style="2" customWidth="1"/>
    <col min="15378" max="15378" width="10.5" style="2" bestFit="1" customWidth="1"/>
    <col min="15379" max="15379" width="9.5" style="2" bestFit="1" customWidth="1"/>
    <col min="15380" max="15616" width="9" style="2"/>
    <col min="15617" max="15617" width="7.875" style="2" customWidth="1"/>
    <col min="15618" max="15618" width="45.25" style="2" customWidth="1"/>
    <col min="15619" max="15619" width="10.125" style="2" customWidth="1"/>
    <col min="15620" max="15620" width="16.875" style="2" customWidth="1"/>
    <col min="15621" max="15621" width="9.625" style="2" customWidth="1"/>
    <col min="15622" max="15622" width="27.625" style="2" customWidth="1"/>
    <col min="15623" max="15623" width="19" style="2" customWidth="1"/>
    <col min="15624" max="15624" width="18.625" style="2" customWidth="1"/>
    <col min="15625" max="15625" width="16.5" style="2" customWidth="1"/>
    <col min="15626" max="15627" width="27.625" style="2" customWidth="1"/>
    <col min="15628" max="15628" width="9" style="2"/>
    <col min="15629" max="15632" width="18" style="2" customWidth="1"/>
    <col min="15633" max="15633" width="15.25" style="2" customWidth="1"/>
    <col min="15634" max="15634" width="10.5" style="2" bestFit="1" customWidth="1"/>
    <col min="15635" max="15635" width="9.5" style="2" bestFit="1" customWidth="1"/>
    <col min="15636" max="15872" width="9" style="2"/>
    <col min="15873" max="15873" width="7.875" style="2" customWidth="1"/>
    <col min="15874" max="15874" width="45.25" style="2" customWidth="1"/>
    <col min="15875" max="15875" width="10.125" style="2" customWidth="1"/>
    <col min="15876" max="15876" width="16.875" style="2" customWidth="1"/>
    <col min="15877" max="15877" width="9.625" style="2" customWidth="1"/>
    <col min="15878" max="15878" width="27.625" style="2" customWidth="1"/>
    <col min="15879" max="15879" width="19" style="2" customWidth="1"/>
    <col min="15880" max="15880" width="18.625" style="2" customWidth="1"/>
    <col min="15881" max="15881" width="16.5" style="2" customWidth="1"/>
    <col min="15882" max="15883" width="27.625" style="2" customWidth="1"/>
    <col min="15884" max="15884" width="9" style="2"/>
    <col min="15885" max="15888" width="18" style="2" customWidth="1"/>
    <col min="15889" max="15889" width="15.25" style="2" customWidth="1"/>
    <col min="15890" max="15890" width="10.5" style="2" bestFit="1" customWidth="1"/>
    <col min="15891" max="15891" width="9.5" style="2" bestFit="1" customWidth="1"/>
    <col min="15892" max="16128" width="9" style="2"/>
    <col min="16129" max="16129" width="7.875" style="2" customWidth="1"/>
    <col min="16130" max="16130" width="45.25" style="2" customWidth="1"/>
    <col min="16131" max="16131" width="10.125" style="2" customWidth="1"/>
    <col min="16132" max="16132" width="16.875" style="2" customWidth="1"/>
    <col min="16133" max="16133" width="9.625" style="2" customWidth="1"/>
    <col min="16134" max="16134" width="27.625" style="2" customWidth="1"/>
    <col min="16135" max="16135" width="19" style="2" customWidth="1"/>
    <col min="16136" max="16136" width="18.625" style="2" customWidth="1"/>
    <col min="16137" max="16137" width="16.5" style="2" customWidth="1"/>
    <col min="16138" max="16139" width="27.625" style="2" customWidth="1"/>
    <col min="16140" max="16140" width="9" style="2"/>
    <col min="16141" max="16144" width="18" style="2" customWidth="1"/>
    <col min="16145" max="16145" width="15.25" style="2" customWidth="1"/>
    <col min="16146" max="16146" width="10.5" style="2" bestFit="1" customWidth="1"/>
    <col min="16147" max="16147" width="9.5" style="2" bestFit="1" customWidth="1"/>
    <col min="16148" max="16384" width="9" style="2"/>
  </cols>
  <sheetData>
    <row r="1" spans="1:37" s="1" customFormat="1" ht="63" customHeight="1" x14ac:dyDescent="0.3">
      <c r="A1" s="149" t="s">
        <v>44</v>
      </c>
      <c r="B1" s="149"/>
      <c r="C1" s="149"/>
      <c r="D1" s="149"/>
      <c r="E1" s="149"/>
      <c r="F1" s="149"/>
      <c r="G1" s="149"/>
      <c r="H1" s="149"/>
      <c r="I1" s="149"/>
      <c r="J1" s="149"/>
      <c r="K1" s="149"/>
      <c r="L1" s="149"/>
      <c r="M1" s="67"/>
      <c r="N1" s="67"/>
      <c r="O1" s="67"/>
      <c r="P1" s="67"/>
      <c r="Q1" s="67"/>
      <c r="R1" s="67"/>
      <c r="S1" s="67"/>
      <c r="T1" s="67"/>
      <c r="U1" s="67"/>
      <c r="V1" s="67"/>
      <c r="W1" s="67"/>
      <c r="X1" s="67"/>
      <c r="Y1" s="67"/>
      <c r="Z1" s="67"/>
      <c r="AA1" s="67"/>
      <c r="AB1" s="67"/>
      <c r="AC1" s="67"/>
      <c r="AD1" s="67"/>
      <c r="AE1" s="67"/>
      <c r="AF1" s="67"/>
      <c r="AG1" s="67"/>
      <c r="AH1" s="67"/>
      <c r="AI1" s="67"/>
      <c r="AJ1" s="67"/>
      <c r="AK1" s="67"/>
    </row>
    <row r="2" spans="1:37" s="1" customFormat="1" ht="42" customHeight="1" x14ac:dyDescent="0.4">
      <c r="A2" s="150" t="s">
        <v>43</v>
      </c>
      <c r="B2" s="150"/>
      <c r="C2" s="150"/>
      <c r="D2" s="150"/>
      <c r="E2" s="150"/>
      <c r="F2" s="150"/>
      <c r="G2" s="150"/>
      <c r="H2" s="150"/>
      <c r="I2" s="150"/>
      <c r="J2" s="150"/>
      <c r="K2" s="150"/>
      <c r="L2" s="150"/>
      <c r="M2" s="67"/>
      <c r="N2" s="68"/>
      <c r="O2" s="67"/>
      <c r="P2" s="67"/>
      <c r="Q2" s="67"/>
      <c r="R2" s="67"/>
      <c r="S2" s="67"/>
      <c r="T2" s="67"/>
      <c r="U2" s="67"/>
      <c r="V2" s="67"/>
      <c r="W2" s="67"/>
      <c r="X2" s="67"/>
      <c r="Y2" s="67"/>
      <c r="Z2" s="67"/>
      <c r="AA2" s="67"/>
      <c r="AB2" s="67"/>
      <c r="AC2" s="67"/>
      <c r="AD2" s="67"/>
      <c r="AE2" s="67"/>
      <c r="AF2" s="67"/>
      <c r="AG2" s="67"/>
      <c r="AH2" s="67"/>
      <c r="AI2" s="67"/>
      <c r="AJ2" s="67"/>
      <c r="AK2" s="67"/>
    </row>
    <row r="3" spans="1:37" ht="26.25" customHeight="1" x14ac:dyDescent="0.4">
      <c r="M3" s="69"/>
      <c r="N3" s="69"/>
      <c r="O3" s="69"/>
      <c r="P3" s="69"/>
    </row>
    <row r="4" spans="1:37" ht="13.5" customHeight="1" thickBot="1" x14ac:dyDescent="0.45">
      <c r="M4" s="69"/>
      <c r="N4" s="69"/>
      <c r="O4" s="69"/>
      <c r="P4" s="69"/>
    </row>
    <row r="5" spans="1:37" ht="17.25" customHeight="1" thickBot="1" x14ac:dyDescent="0.45">
      <c r="A5" s="151" t="s">
        <v>0</v>
      </c>
      <c r="B5" s="154" t="s">
        <v>1</v>
      </c>
      <c r="C5" s="157" t="s">
        <v>2</v>
      </c>
      <c r="D5" s="158"/>
      <c r="E5" s="158"/>
      <c r="F5" s="159"/>
      <c r="G5" s="160" t="s">
        <v>3</v>
      </c>
      <c r="H5" s="161"/>
      <c r="I5" s="161"/>
      <c r="J5" s="162"/>
      <c r="K5" s="163" t="s">
        <v>4</v>
      </c>
    </row>
    <row r="6" spans="1:37" ht="13.5" customHeight="1" x14ac:dyDescent="0.4">
      <c r="A6" s="152"/>
      <c r="B6" s="155"/>
      <c r="C6" s="142" t="s">
        <v>5</v>
      </c>
      <c r="D6" s="142" t="s">
        <v>6</v>
      </c>
      <c r="E6" s="144" t="s">
        <v>7</v>
      </c>
      <c r="F6" s="138" t="s">
        <v>8</v>
      </c>
      <c r="G6" s="138" t="s">
        <v>9</v>
      </c>
      <c r="H6" s="140"/>
      <c r="I6" s="142" t="s">
        <v>10</v>
      </c>
      <c r="J6" s="144" t="s">
        <v>11</v>
      </c>
      <c r="K6" s="164"/>
    </row>
    <row r="7" spans="1:37" ht="15" customHeight="1" x14ac:dyDescent="0.4">
      <c r="A7" s="152"/>
      <c r="B7" s="155"/>
      <c r="C7" s="143"/>
      <c r="D7" s="143"/>
      <c r="E7" s="144"/>
      <c r="F7" s="139"/>
      <c r="G7" s="139"/>
      <c r="H7" s="141"/>
      <c r="I7" s="143"/>
      <c r="J7" s="144"/>
      <c r="K7" s="164"/>
    </row>
    <row r="8" spans="1:37" ht="24" customHeight="1" x14ac:dyDescent="0.4">
      <c r="A8" s="152"/>
      <c r="B8" s="155"/>
      <c r="C8" s="4" t="s">
        <v>12</v>
      </c>
      <c r="D8" s="5" t="s">
        <v>13</v>
      </c>
      <c r="E8" s="4" t="s">
        <v>14</v>
      </c>
      <c r="F8" s="6" t="s">
        <v>15</v>
      </c>
      <c r="G8" s="145" t="s">
        <v>16</v>
      </c>
      <c r="H8" s="146"/>
      <c r="I8" s="7" t="s">
        <v>13</v>
      </c>
      <c r="J8" s="4" t="s">
        <v>17</v>
      </c>
      <c r="K8" s="4" t="s">
        <v>17</v>
      </c>
    </row>
    <row r="9" spans="1:37" ht="19.5" customHeight="1" thickBot="1" x14ac:dyDescent="0.45">
      <c r="A9" s="153"/>
      <c r="B9" s="156"/>
      <c r="C9" s="8" t="s">
        <v>18</v>
      </c>
      <c r="D9" s="8" t="s">
        <v>19</v>
      </c>
      <c r="E9" s="8" t="s">
        <v>20</v>
      </c>
      <c r="F9" s="9" t="s">
        <v>21</v>
      </c>
      <c r="G9" s="147" t="s">
        <v>22</v>
      </c>
      <c r="H9" s="148"/>
      <c r="I9" s="8" t="s">
        <v>23</v>
      </c>
      <c r="J9" s="8" t="s">
        <v>24</v>
      </c>
      <c r="K9" s="10" t="s">
        <v>25</v>
      </c>
    </row>
    <row r="10" spans="1:37" ht="17.25" customHeight="1" x14ac:dyDescent="0.4">
      <c r="A10" s="85">
        <v>1</v>
      </c>
      <c r="B10" s="133" t="str">
        <f>'[3]★(九電)予定金額'!A6</f>
        <v>久留米市庁舎</v>
      </c>
      <c r="C10" s="134">
        <v>1200</v>
      </c>
      <c r="D10" s="135">
        <v>1900.8</v>
      </c>
      <c r="E10" s="136">
        <v>100</v>
      </c>
      <c r="F10" s="137">
        <f>12*ROUNDDOWN(C10*D10*((185-E10)/100),2)</f>
        <v>23265792</v>
      </c>
      <c r="G10" s="11" t="s">
        <v>26</v>
      </c>
      <c r="H10" s="12">
        <v>917076</v>
      </c>
      <c r="I10" s="13">
        <v>11.7</v>
      </c>
      <c r="J10" s="13">
        <f>ROUNDDOWN(H10*I10,2)</f>
        <v>10729789.199999999</v>
      </c>
      <c r="K10" s="130">
        <f>ROUNDDOWN(F10+J10+J11,2)</f>
        <v>55626507.990000002</v>
      </c>
    </row>
    <row r="11" spans="1:37" ht="17.25" customHeight="1" x14ac:dyDescent="0.4">
      <c r="A11" s="86"/>
      <c r="B11" s="106"/>
      <c r="C11" s="107"/>
      <c r="D11" s="121"/>
      <c r="E11" s="109"/>
      <c r="F11" s="114"/>
      <c r="G11" s="14" t="s">
        <v>27</v>
      </c>
      <c r="H11" s="15">
        <v>1986311</v>
      </c>
      <c r="I11" s="16">
        <v>10.89</v>
      </c>
      <c r="J11" s="16">
        <f>ROUNDDOWN(H11*I11,2)</f>
        <v>21630926.789999999</v>
      </c>
      <c r="K11" s="102"/>
    </row>
    <row r="12" spans="1:37" ht="17.25" customHeight="1" x14ac:dyDescent="0.4">
      <c r="A12" s="85">
        <v>2</v>
      </c>
      <c r="B12" s="131" t="str">
        <f>'[3]★(九電)予定金額'!A32</f>
        <v>埋蔵文化財センター</v>
      </c>
      <c r="C12" s="92">
        <v>20</v>
      </c>
      <c r="D12" s="95">
        <v>1320</v>
      </c>
      <c r="E12" s="98">
        <v>100</v>
      </c>
      <c r="F12" s="128">
        <f>12*ROUNDDOWN(C12*D12*((185-E12)/100),2)</f>
        <v>269280</v>
      </c>
      <c r="G12" s="17" t="s">
        <v>26</v>
      </c>
      <c r="H12" s="18">
        <v>6990</v>
      </c>
      <c r="I12" s="19">
        <v>18.600000000000001</v>
      </c>
      <c r="J12" s="19">
        <f>ROUNDDOWN(H12*I12,2)</f>
        <v>130014</v>
      </c>
      <c r="K12" s="78">
        <f>ROUNDDOWN(F12+J12+J13,2)</f>
        <v>733427.45</v>
      </c>
    </row>
    <row r="13" spans="1:37" ht="17.25" customHeight="1" x14ac:dyDescent="0.4">
      <c r="A13" s="86"/>
      <c r="B13" s="132"/>
      <c r="C13" s="92"/>
      <c r="D13" s="95"/>
      <c r="E13" s="98"/>
      <c r="F13" s="115"/>
      <c r="G13" s="20" t="s">
        <v>27</v>
      </c>
      <c r="H13" s="21">
        <v>19483</v>
      </c>
      <c r="I13" s="22">
        <v>17.149999999999999</v>
      </c>
      <c r="J13" s="22">
        <f>ROUNDDOWN(H13*I13,2)</f>
        <v>334133.45</v>
      </c>
      <c r="K13" s="78"/>
    </row>
    <row r="14" spans="1:37" ht="17.25" customHeight="1" x14ac:dyDescent="0.4">
      <c r="A14" s="86">
        <v>3</v>
      </c>
      <c r="B14" s="103" t="str">
        <f>'[3]★(九電)予定金額'!A58</f>
        <v>筑邦市民センター</v>
      </c>
      <c r="C14" s="92">
        <v>64</v>
      </c>
      <c r="D14" s="95">
        <v>2046</v>
      </c>
      <c r="E14" s="98">
        <v>100</v>
      </c>
      <c r="F14" s="100">
        <f>12*ROUNDDOWN(C14*D14*((185-E14)/100),2)</f>
        <v>1335628.7999999998</v>
      </c>
      <c r="G14" s="23" t="s">
        <v>26</v>
      </c>
      <c r="H14" s="18">
        <v>48207</v>
      </c>
      <c r="I14" s="19">
        <v>12.99</v>
      </c>
      <c r="J14" s="19">
        <f t="shared" ref="J14:J77" si="0">ROUNDDOWN(H14*I14,2)</f>
        <v>626208.93000000005</v>
      </c>
      <c r="K14" s="77">
        <f>ROUNDDOWN(F14+J14+J15,2)</f>
        <v>2951541.63</v>
      </c>
      <c r="Q14" s="71"/>
      <c r="R14" s="72"/>
    </row>
    <row r="15" spans="1:37" ht="17.25" customHeight="1" x14ac:dyDescent="0.4">
      <c r="A15" s="86"/>
      <c r="B15" s="89"/>
      <c r="C15" s="92"/>
      <c r="D15" s="95"/>
      <c r="E15" s="98"/>
      <c r="F15" s="112"/>
      <c r="G15" s="24" t="s">
        <v>27</v>
      </c>
      <c r="H15" s="21">
        <v>82065</v>
      </c>
      <c r="I15" s="22">
        <v>12.06</v>
      </c>
      <c r="J15" s="22">
        <f t="shared" si="0"/>
        <v>989703.9</v>
      </c>
      <c r="K15" s="78"/>
      <c r="Q15" s="71"/>
      <c r="R15" s="72"/>
    </row>
    <row r="16" spans="1:37" ht="17.25" customHeight="1" x14ac:dyDescent="0.4">
      <c r="A16" s="86">
        <v>4</v>
      </c>
      <c r="B16" s="103" t="str">
        <f>'[3]★(九電)予定金額'!A84</f>
        <v>耳納市民センター</v>
      </c>
      <c r="C16" s="92">
        <v>141</v>
      </c>
      <c r="D16" s="95">
        <v>1320</v>
      </c>
      <c r="E16" s="98">
        <v>100</v>
      </c>
      <c r="F16" s="128">
        <f>12*ROUNDDOWN(C16*D16*((185-E16)/100),2)</f>
        <v>1898424</v>
      </c>
      <c r="G16" s="25" t="s">
        <v>26</v>
      </c>
      <c r="H16" s="18">
        <v>58983</v>
      </c>
      <c r="I16" s="26">
        <v>18.600000000000001</v>
      </c>
      <c r="J16" s="26">
        <f t="shared" si="0"/>
        <v>1097083.8</v>
      </c>
      <c r="K16" s="78">
        <f>ROUNDDOWN(F16+J16+J17,2)</f>
        <v>4921144.0999999996</v>
      </c>
    </row>
    <row r="17" spans="1:18" ht="17.25" customHeight="1" x14ac:dyDescent="0.4">
      <c r="A17" s="86"/>
      <c r="B17" s="89"/>
      <c r="C17" s="92"/>
      <c r="D17" s="95"/>
      <c r="E17" s="98"/>
      <c r="F17" s="115"/>
      <c r="G17" s="27" t="s">
        <v>27</v>
      </c>
      <c r="H17" s="21">
        <v>112282</v>
      </c>
      <c r="I17" s="28">
        <v>17.149999999999999</v>
      </c>
      <c r="J17" s="28">
        <f t="shared" si="0"/>
        <v>1925636.3</v>
      </c>
      <c r="K17" s="78"/>
    </row>
    <row r="18" spans="1:18" ht="17.25" customHeight="1" x14ac:dyDescent="0.4">
      <c r="A18" s="85">
        <v>5</v>
      </c>
      <c r="B18" s="127" t="str">
        <f>'[3]★(九電)予定金額'!A110</f>
        <v>中央図書館</v>
      </c>
      <c r="C18" s="91">
        <v>124</v>
      </c>
      <c r="D18" s="94">
        <v>2046</v>
      </c>
      <c r="E18" s="129">
        <v>100</v>
      </c>
      <c r="F18" s="114">
        <f>12*ROUNDDOWN(C18*D18*((185-E18)/100),2)</f>
        <v>2587780.7999999998</v>
      </c>
      <c r="G18" s="29" t="s">
        <v>26</v>
      </c>
      <c r="H18" s="30">
        <v>92061</v>
      </c>
      <c r="I18" s="31">
        <v>12.99</v>
      </c>
      <c r="J18" s="31">
        <f t="shared" si="0"/>
        <v>1195872.3899999999</v>
      </c>
      <c r="K18" s="77">
        <f>ROUNDDOWN(F18+J18+J19,2)</f>
        <v>6298151.1299999999</v>
      </c>
    </row>
    <row r="19" spans="1:18" ht="17.25" customHeight="1" x14ac:dyDescent="0.4">
      <c r="A19" s="86"/>
      <c r="B19" s="89"/>
      <c r="C19" s="92"/>
      <c r="D19" s="95"/>
      <c r="E19" s="117"/>
      <c r="F19" s="115"/>
      <c r="G19" s="27" t="s">
        <v>27</v>
      </c>
      <c r="H19" s="21">
        <v>208499</v>
      </c>
      <c r="I19" s="28">
        <v>12.06</v>
      </c>
      <c r="J19" s="28">
        <f t="shared" si="0"/>
        <v>2514497.94</v>
      </c>
      <c r="K19" s="78"/>
    </row>
    <row r="20" spans="1:18" ht="17.25" customHeight="1" x14ac:dyDescent="0.4">
      <c r="A20" s="86">
        <v>6</v>
      </c>
      <c r="B20" s="103" t="str">
        <f>'[3]★(九電)予定金額'!A136</f>
        <v>生涯学習センター</v>
      </c>
      <c r="C20" s="92">
        <v>239</v>
      </c>
      <c r="D20" s="95">
        <v>2046</v>
      </c>
      <c r="E20" s="98">
        <v>100</v>
      </c>
      <c r="F20" s="114">
        <f>12*ROUNDDOWN(C20*D20*((185-E20)/100),2)</f>
        <v>4987738.8000000007</v>
      </c>
      <c r="G20" s="25" t="s">
        <v>26</v>
      </c>
      <c r="H20" s="18">
        <v>190291</v>
      </c>
      <c r="I20" s="26">
        <v>12.99</v>
      </c>
      <c r="J20" s="26">
        <f t="shared" si="0"/>
        <v>2471880.09</v>
      </c>
      <c r="K20" s="77">
        <f>ROUNDDOWN(F20+J20+J21,2)</f>
        <v>12962946.630000001</v>
      </c>
    </row>
    <row r="21" spans="1:18" ht="17.25" customHeight="1" x14ac:dyDescent="0.4">
      <c r="A21" s="86"/>
      <c r="B21" s="89"/>
      <c r="C21" s="92"/>
      <c r="D21" s="95"/>
      <c r="E21" s="98"/>
      <c r="F21" s="115"/>
      <c r="G21" s="27" t="s">
        <v>27</v>
      </c>
      <c r="H21" s="21">
        <v>456329</v>
      </c>
      <c r="I21" s="28">
        <v>12.06</v>
      </c>
      <c r="J21" s="28">
        <f t="shared" si="0"/>
        <v>5503327.7400000002</v>
      </c>
      <c r="K21" s="78"/>
    </row>
    <row r="22" spans="1:18" ht="17.25" customHeight="1" x14ac:dyDescent="0.4">
      <c r="A22" s="86">
        <v>7</v>
      </c>
      <c r="B22" s="89" t="str">
        <f>'[3]★(九電)予定金額'!A162</f>
        <v>石橋文化センター</v>
      </c>
      <c r="C22" s="92">
        <v>629</v>
      </c>
      <c r="D22" s="95">
        <v>2046</v>
      </c>
      <c r="E22" s="98">
        <v>100</v>
      </c>
      <c r="F22" s="100">
        <f>12*ROUNDDOWN(C22*D22*((185-E22)/100),2)</f>
        <v>13126726.799999999</v>
      </c>
      <c r="G22" s="23" t="s">
        <v>45</v>
      </c>
      <c r="H22" s="18">
        <v>57488</v>
      </c>
      <c r="I22" s="19">
        <v>16.95</v>
      </c>
      <c r="J22" s="19">
        <f t="shared" si="0"/>
        <v>974421.6</v>
      </c>
      <c r="K22" s="78">
        <f>ROUNDDOWN(F22+J22+J23+J24+J25,2)</f>
        <v>30344815.420000002</v>
      </c>
      <c r="Q22" s="71"/>
      <c r="R22" s="72"/>
    </row>
    <row r="23" spans="1:18" ht="17.25" customHeight="1" x14ac:dyDescent="0.4">
      <c r="A23" s="86"/>
      <c r="B23" s="89"/>
      <c r="C23" s="92"/>
      <c r="D23" s="95"/>
      <c r="E23" s="98"/>
      <c r="F23" s="100"/>
      <c r="G23" s="32" t="s">
        <v>46</v>
      </c>
      <c r="H23" s="33">
        <v>179981</v>
      </c>
      <c r="I23" s="34">
        <v>14.48</v>
      </c>
      <c r="J23" s="34">
        <f t="shared" si="0"/>
        <v>2606124.88</v>
      </c>
      <c r="K23" s="78"/>
      <c r="Q23" s="71"/>
      <c r="R23" s="72"/>
    </row>
    <row r="24" spans="1:18" ht="17.25" customHeight="1" x14ac:dyDescent="0.4">
      <c r="A24" s="86"/>
      <c r="B24" s="89"/>
      <c r="C24" s="92"/>
      <c r="D24" s="95"/>
      <c r="E24" s="98"/>
      <c r="F24" s="100"/>
      <c r="G24" s="32" t="s">
        <v>47</v>
      </c>
      <c r="H24" s="33">
        <v>544434</v>
      </c>
      <c r="I24" s="34">
        <v>13.53</v>
      </c>
      <c r="J24" s="34">
        <f t="shared" si="0"/>
        <v>7366192.0199999996</v>
      </c>
      <c r="K24" s="78"/>
      <c r="Q24" s="71"/>
      <c r="R24" s="72"/>
    </row>
    <row r="25" spans="1:18" ht="17.25" customHeight="1" x14ac:dyDescent="0.4">
      <c r="A25" s="86"/>
      <c r="B25" s="89"/>
      <c r="C25" s="92"/>
      <c r="D25" s="95"/>
      <c r="E25" s="98"/>
      <c r="F25" s="112"/>
      <c r="G25" s="24" t="s">
        <v>48</v>
      </c>
      <c r="H25" s="21">
        <v>692202</v>
      </c>
      <c r="I25" s="22">
        <v>9.06</v>
      </c>
      <c r="J25" s="35">
        <f t="shared" si="0"/>
        <v>6271350.1200000001</v>
      </c>
      <c r="K25" s="78"/>
      <c r="Q25" s="71"/>
      <c r="R25" s="72"/>
    </row>
    <row r="26" spans="1:18" ht="17.25" customHeight="1" x14ac:dyDescent="0.4">
      <c r="A26" s="85">
        <v>8</v>
      </c>
      <c r="B26" s="126" t="str">
        <f>'[3]★(九電)予定金額'!A203</f>
        <v>田主丸保育所</v>
      </c>
      <c r="C26" s="107">
        <v>64</v>
      </c>
      <c r="D26" s="108">
        <v>1320</v>
      </c>
      <c r="E26" s="116">
        <v>100</v>
      </c>
      <c r="F26" s="128">
        <f>12*ROUNDDOWN(C26*D26*((185-E26)/100),2)</f>
        <v>861696</v>
      </c>
      <c r="G26" s="36" t="s">
        <v>26</v>
      </c>
      <c r="H26" s="30">
        <v>23831</v>
      </c>
      <c r="I26" s="31">
        <v>18.600000000000001</v>
      </c>
      <c r="J26" s="19">
        <f t="shared" si="0"/>
        <v>443256.6</v>
      </c>
      <c r="K26" s="77">
        <f>ROUNDDOWN(F26+J26+J27,2)</f>
        <v>2071008.8</v>
      </c>
    </row>
    <row r="27" spans="1:18" ht="17.25" customHeight="1" x14ac:dyDescent="0.4">
      <c r="A27" s="86"/>
      <c r="B27" s="127"/>
      <c r="C27" s="91"/>
      <c r="D27" s="94"/>
      <c r="E27" s="117"/>
      <c r="F27" s="115"/>
      <c r="G27" s="37" t="s">
        <v>27</v>
      </c>
      <c r="H27" s="21">
        <v>44668</v>
      </c>
      <c r="I27" s="28">
        <v>17.149999999999999</v>
      </c>
      <c r="J27" s="22">
        <f t="shared" si="0"/>
        <v>766056.2</v>
      </c>
      <c r="K27" s="78"/>
    </row>
    <row r="28" spans="1:18" ht="17.25" customHeight="1" x14ac:dyDescent="0.4">
      <c r="A28" s="86">
        <v>9</v>
      </c>
      <c r="B28" s="103" t="str">
        <f>'[3]★(九電)予定金額'!A229</f>
        <v>総合幼児センター</v>
      </c>
      <c r="C28" s="92">
        <v>54</v>
      </c>
      <c r="D28" s="95">
        <v>1320</v>
      </c>
      <c r="E28" s="98">
        <v>100</v>
      </c>
      <c r="F28" s="100">
        <f>12*ROUNDDOWN(C28*D28*((185-E28)/100),2)</f>
        <v>727056</v>
      </c>
      <c r="G28" s="23" t="s">
        <v>26</v>
      </c>
      <c r="H28" s="18">
        <v>28649</v>
      </c>
      <c r="I28" s="19">
        <v>18.600000000000001</v>
      </c>
      <c r="J28" s="19">
        <f t="shared" si="0"/>
        <v>532871.4</v>
      </c>
      <c r="K28" s="77">
        <f>ROUNDDOWN(F28+J28+J29,2)</f>
        <v>2316384.5499999998</v>
      </c>
      <c r="Q28" s="71"/>
      <c r="R28" s="72"/>
    </row>
    <row r="29" spans="1:18" ht="17.25" customHeight="1" x14ac:dyDescent="0.4">
      <c r="A29" s="86"/>
      <c r="B29" s="89"/>
      <c r="C29" s="92"/>
      <c r="D29" s="95"/>
      <c r="E29" s="98"/>
      <c r="F29" s="112"/>
      <c r="G29" s="24" t="s">
        <v>27</v>
      </c>
      <c r="H29" s="21">
        <v>61601</v>
      </c>
      <c r="I29" s="22">
        <v>17.149999999999999</v>
      </c>
      <c r="J29" s="22">
        <f t="shared" si="0"/>
        <v>1056457.1499999999</v>
      </c>
      <c r="K29" s="78"/>
      <c r="Q29" s="71"/>
      <c r="R29" s="72"/>
    </row>
    <row r="30" spans="1:18" ht="17.25" customHeight="1" x14ac:dyDescent="0.4">
      <c r="A30" s="86">
        <v>10</v>
      </c>
      <c r="B30" s="89" t="str">
        <f>'[3]★(九電)予定金額'!A255</f>
        <v>松柏園</v>
      </c>
      <c r="C30" s="92">
        <v>14</v>
      </c>
      <c r="D30" s="95">
        <v>1320</v>
      </c>
      <c r="E30" s="98">
        <v>100</v>
      </c>
      <c r="F30" s="100">
        <f>12*ROUNDDOWN(C30*D30*((185-E30)/100),2)</f>
        <v>188496</v>
      </c>
      <c r="G30" s="23" t="s">
        <v>45</v>
      </c>
      <c r="H30" s="18">
        <v>573</v>
      </c>
      <c r="I30" s="19">
        <v>26.46</v>
      </c>
      <c r="J30" s="19">
        <f t="shared" si="0"/>
        <v>15161.58</v>
      </c>
      <c r="K30" s="78">
        <f>ROUNDDOWN(F30+J30+J31+J32+J33,2)</f>
        <v>668284.32999999996</v>
      </c>
      <c r="Q30" s="71"/>
      <c r="R30" s="72"/>
    </row>
    <row r="31" spans="1:18" ht="17.25" customHeight="1" x14ac:dyDescent="0.4">
      <c r="A31" s="86"/>
      <c r="B31" s="89"/>
      <c r="C31" s="92"/>
      <c r="D31" s="95"/>
      <c r="E31" s="98"/>
      <c r="F31" s="100"/>
      <c r="G31" s="32" t="s">
        <v>46</v>
      </c>
      <c r="H31" s="33">
        <v>2488</v>
      </c>
      <c r="I31" s="34">
        <v>22.36</v>
      </c>
      <c r="J31" s="34">
        <f t="shared" si="0"/>
        <v>55631.68</v>
      </c>
      <c r="K31" s="78"/>
      <c r="Q31" s="71"/>
      <c r="R31" s="72"/>
    </row>
    <row r="32" spans="1:18" ht="17.25" customHeight="1" x14ac:dyDescent="0.4">
      <c r="A32" s="86"/>
      <c r="B32" s="89"/>
      <c r="C32" s="92"/>
      <c r="D32" s="95"/>
      <c r="E32" s="98"/>
      <c r="F32" s="100"/>
      <c r="G32" s="32" t="s">
        <v>47</v>
      </c>
      <c r="H32" s="33">
        <v>11521</v>
      </c>
      <c r="I32" s="34">
        <v>21.33</v>
      </c>
      <c r="J32" s="34">
        <f t="shared" si="0"/>
        <v>245742.93</v>
      </c>
      <c r="K32" s="78"/>
      <c r="Q32" s="71"/>
      <c r="R32" s="72"/>
    </row>
    <row r="33" spans="1:18" ht="17.25" customHeight="1" x14ac:dyDescent="0.4">
      <c r="A33" s="86"/>
      <c r="B33" s="89"/>
      <c r="C33" s="92"/>
      <c r="D33" s="95"/>
      <c r="E33" s="98"/>
      <c r="F33" s="112"/>
      <c r="G33" s="24" t="s">
        <v>48</v>
      </c>
      <c r="H33" s="21">
        <v>18019</v>
      </c>
      <c r="I33" s="22">
        <v>9.06</v>
      </c>
      <c r="J33" s="35">
        <f t="shared" si="0"/>
        <v>163252.14000000001</v>
      </c>
      <c r="K33" s="78"/>
      <c r="Q33" s="71"/>
      <c r="R33" s="72"/>
    </row>
    <row r="34" spans="1:18" ht="17.25" customHeight="1" x14ac:dyDescent="0.4">
      <c r="A34" s="86">
        <v>11</v>
      </c>
      <c r="B34" s="103" t="str">
        <f>'[3]★(九電)予定金額'!A296</f>
        <v>久留米市斎場</v>
      </c>
      <c r="C34" s="92">
        <v>122</v>
      </c>
      <c r="D34" s="95">
        <v>2046</v>
      </c>
      <c r="E34" s="116">
        <v>100</v>
      </c>
      <c r="F34" s="114">
        <f>12*ROUNDDOWN(C34*D34*((185-E34)/100),2)</f>
        <v>2546042.4000000004</v>
      </c>
      <c r="G34" s="25" t="s">
        <v>26</v>
      </c>
      <c r="H34" s="18">
        <v>56223</v>
      </c>
      <c r="I34" s="26">
        <v>12.99</v>
      </c>
      <c r="J34" s="26">
        <f t="shared" si="0"/>
        <v>730336.77</v>
      </c>
      <c r="K34" s="77">
        <f>ROUNDDOWN(F34+J34+J35,2)</f>
        <v>5295753.8099999996</v>
      </c>
    </row>
    <row r="35" spans="1:18" ht="17.25" customHeight="1" x14ac:dyDescent="0.4">
      <c r="A35" s="86"/>
      <c r="B35" s="89"/>
      <c r="C35" s="92"/>
      <c r="D35" s="95"/>
      <c r="E35" s="117"/>
      <c r="F35" s="115"/>
      <c r="G35" s="27" t="s">
        <v>27</v>
      </c>
      <c r="H35" s="21">
        <v>167444</v>
      </c>
      <c r="I35" s="28">
        <v>12.06</v>
      </c>
      <c r="J35" s="28">
        <f t="shared" si="0"/>
        <v>2019374.64</v>
      </c>
      <c r="K35" s="78"/>
    </row>
    <row r="36" spans="1:18" ht="17.25" customHeight="1" x14ac:dyDescent="0.4">
      <c r="A36" s="86">
        <v>12</v>
      </c>
      <c r="B36" s="125" t="str">
        <f>'[3]★(九電)予定金額'!A322</f>
        <v>環境部庁舎</v>
      </c>
      <c r="C36" s="107">
        <v>44</v>
      </c>
      <c r="D36" s="108">
        <v>1375</v>
      </c>
      <c r="E36" s="109">
        <v>100</v>
      </c>
      <c r="F36" s="110">
        <f>12*ROUNDDOWN(C36*D36*((185-E36)/100),2)</f>
        <v>617100</v>
      </c>
      <c r="G36" s="23" t="s">
        <v>26</v>
      </c>
      <c r="H36" s="18">
        <v>27053</v>
      </c>
      <c r="I36" s="19">
        <v>16</v>
      </c>
      <c r="J36" s="19">
        <f t="shared" si="0"/>
        <v>432848</v>
      </c>
      <c r="K36" s="78">
        <f>ROUNDDOWN(F36+J36+J37,2)</f>
        <v>1672038.2</v>
      </c>
      <c r="Q36" s="71"/>
      <c r="R36" s="72"/>
    </row>
    <row r="37" spans="1:18" ht="17.25" customHeight="1" x14ac:dyDescent="0.4">
      <c r="A37" s="86"/>
      <c r="B37" s="124"/>
      <c r="C37" s="91"/>
      <c r="D37" s="94"/>
      <c r="E37" s="97"/>
      <c r="F37" s="112"/>
      <c r="G37" s="24" t="s">
        <v>27</v>
      </c>
      <c r="H37" s="21">
        <v>42090</v>
      </c>
      <c r="I37" s="22">
        <v>14.78</v>
      </c>
      <c r="J37" s="22">
        <f t="shared" si="0"/>
        <v>622090.19999999995</v>
      </c>
      <c r="K37" s="78"/>
      <c r="Q37" s="71"/>
      <c r="R37" s="72"/>
    </row>
    <row r="38" spans="1:18" ht="17.25" customHeight="1" x14ac:dyDescent="0.4">
      <c r="A38" s="86">
        <v>13</v>
      </c>
      <c r="B38" s="123" t="str">
        <f>'[3]★(九電)予定金額'!A348</f>
        <v>杉谷埋立地</v>
      </c>
      <c r="C38" s="92">
        <v>41</v>
      </c>
      <c r="D38" s="95">
        <v>1375</v>
      </c>
      <c r="E38" s="98">
        <v>100</v>
      </c>
      <c r="F38" s="100">
        <f>12*ROUNDDOWN(C38*D38*((185-E38)/100),2)</f>
        <v>575025</v>
      </c>
      <c r="G38" s="23" t="s">
        <v>26</v>
      </c>
      <c r="H38" s="18">
        <v>18768</v>
      </c>
      <c r="I38" s="19">
        <v>16</v>
      </c>
      <c r="J38" s="19">
        <f t="shared" si="0"/>
        <v>300288</v>
      </c>
      <c r="K38" s="77">
        <f>ROUNDDOWN(F38+J38+J39,2)</f>
        <v>1623905.22</v>
      </c>
      <c r="Q38" s="71"/>
      <c r="R38" s="72"/>
    </row>
    <row r="39" spans="1:18" ht="17.25" customHeight="1" x14ac:dyDescent="0.4">
      <c r="A39" s="86"/>
      <c r="B39" s="124"/>
      <c r="C39" s="92"/>
      <c r="D39" s="95"/>
      <c r="E39" s="98"/>
      <c r="F39" s="112"/>
      <c r="G39" s="24" t="s">
        <v>27</v>
      </c>
      <c r="H39" s="21">
        <v>50649</v>
      </c>
      <c r="I39" s="22">
        <v>14.78</v>
      </c>
      <c r="J39" s="22">
        <f t="shared" si="0"/>
        <v>748592.22</v>
      </c>
      <c r="K39" s="78"/>
      <c r="Q39" s="71"/>
      <c r="R39" s="72"/>
    </row>
    <row r="40" spans="1:18" ht="17.25" customHeight="1" x14ac:dyDescent="0.4">
      <c r="A40" s="86">
        <f>A38+1</f>
        <v>14</v>
      </c>
      <c r="B40" s="89" t="str">
        <f>'[3]★(九電)予定金額'!A374</f>
        <v>中央卸売市場</v>
      </c>
      <c r="C40" s="92">
        <v>635</v>
      </c>
      <c r="D40" s="95">
        <v>2046</v>
      </c>
      <c r="E40" s="98">
        <v>100</v>
      </c>
      <c r="F40" s="100">
        <f>12*ROUNDDOWN(C40*D40*((185-E40)/100),2)</f>
        <v>13251942</v>
      </c>
      <c r="G40" s="23" t="s">
        <v>45</v>
      </c>
      <c r="H40" s="18">
        <v>95619</v>
      </c>
      <c r="I40" s="19">
        <v>16.95</v>
      </c>
      <c r="J40" s="19">
        <f t="shared" si="0"/>
        <v>1620742.05</v>
      </c>
      <c r="K40" s="78">
        <f>ROUNDDOWN(F40+J40+J41+J42+J43,2)</f>
        <v>43072115.530000001</v>
      </c>
      <c r="Q40" s="71"/>
      <c r="R40" s="72"/>
    </row>
    <row r="41" spans="1:18" ht="17.25" customHeight="1" x14ac:dyDescent="0.4">
      <c r="A41" s="86"/>
      <c r="B41" s="89"/>
      <c r="C41" s="92"/>
      <c r="D41" s="95"/>
      <c r="E41" s="98"/>
      <c r="F41" s="100"/>
      <c r="G41" s="32" t="s">
        <v>46</v>
      </c>
      <c r="H41" s="33">
        <v>329735</v>
      </c>
      <c r="I41" s="34">
        <v>14.48</v>
      </c>
      <c r="J41" s="34">
        <f t="shared" si="0"/>
        <v>4774562.8</v>
      </c>
      <c r="K41" s="78"/>
      <c r="Q41" s="71"/>
      <c r="R41" s="72"/>
    </row>
    <row r="42" spans="1:18" ht="17.25" customHeight="1" x14ac:dyDescent="0.4">
      <c r="A42" s="86"/>
      <c r="B42" s="89"/>
      <c r="C42" s="92"/>
      <c r="D42" s="95"/>
      <c r="E42" s="98"/>
      <c r="F42" s="100"/>
      <c r="G42" s="32" t="s">
        <v>47</v>
      </c>
      <c r="H42" s="33">
        <v>842226</v>
      </c>
      <c r="I42" s="34">
        <v>13.53</v>
      </c>
      <c r="J42" s="34">
        <f t="shared" si="0"/>
        <v>11395317.779999999</v>
      </c>
      <c r="K42" s="78"/>
      <c r="Q42" s="71"/>
      <c r="R42" s="72"/>
    </row>
    <row r="43" spans="1:18" ht="17.25" customHeight="1" x14ac:dyDescent="0.4">
      <c r="A43" s="86"/>
      <c r="B43" s="89"/>
      <c r="C43" s="92"/>
      <c r="D43" s="95"/>
      <c r="E43" s="98"/>
      <c r="F43" s="112"/>
      <c r="G43" s="24" t="s">
        <v>48</v>
      </c>
      <c r="H43" s="21">
        <v>1327765</v>
      </c>
      <c r="I43" s="22">
        <v>9.06</v>
      </c>
      <c r="J43" s="35">
        <f t="shared" si="0"/>
        <v>12029550.9</v>
      </c>
      <c r="K43" s="78"/>
      <c r="Q43" s="71"/>
      <c r="R43" s="72"/>
    </row>
    <row r="44" spans="1:18" ht="17.25" customHeight="1" x14ac:dyDescent="0.4">
      <c r="A44" s="86">
        <v>15</v>
      </c>
      <c r="B44" s="89" t="str">
        <f>'[3]★(九電)予定金額'!A415</f>
        <v>中央卸売市場（新物流ｾﾝﾀｰ）</v>
      </c>
      <c r="C44" s="92">
        <v>54</v>
      </c>
      <c r="D44" s="95">
        <v>2046</v>
      </c>
      <c r="E44" s="98">
        <v>100</v>
      </c>
      <c r="F44" s="100">
        <f>12*ROUNDDOWN(C44*D44*((185-E44)/100),2)</f>
        <v>1126936.7999999998</v>
      </c>
      <c r="G44" s="23" t="s">
        <v>45</v>
      </c>
      <c r="H44" s="18">
        <v>7797</v>
      </c>
      <c r="I44" s="19">
        <v>16.95</v>
      </c>
      <c r="J44" s="19">
        <f t="shared" si="0"/>
        <v>132159.15</v>
      </c>
      <c r="K44" s="78">
        <f>ROUNDDOWN(F44+J44+J45+J46+J47,2)</f>
        <v>3098579.91</v>
      </c>
      <c r="Q44" s="71"/>
      <c r="R44" s="72"/>
    </row>
    <row r="45" spans="1:18" ht="17.25" customHeight="1" x14ac:dyDescent="0.4">
      <c r="A45" s="86"/>
      <c r="B45" s="89"/>
      <c r="C45" s="92"/>
      <c r="D45" s="95"/>
      <c r="E45" s="98"/>
      <c r="F45" s="100"/>
      <c r="G45" s="32" t="s">
        <v>46</v>
      </c>
      <c r="H45" s="33">
        <v>21825</v>
      </c>
      <c r="I45" s="34">
        <v>14.48</v>
      </c>
      <c r="J45" s="34">
        <f t="shared" si="0"/>
        <v>316026</v>
      </c>
      <c r="K45" s="78"/>
      <c r="Q45" s="71"/>
      <c r="R45" s="72"/>
    </row>
    <row r="46" spans="1:18" ht="17.25" customHeight="1" x14ac:dyDescent="0.4">
      <c r="A46" s="86"/>
      <c r="B46" s="89"/>
      <c r="C46" s="92"/>
      <c r="D46" s="95"/>
      <c r="E46" s="98"/>
      <c r="F46" s="100"/>
      <c r="G46" s="32" t="s">
        <v>47</v>
      </c>
      <c r="H46" s="33">
        <v>61292</v>
      </c>
      <c r="I46" s="34">
        <v>13.53</v>
      </c>
      <c r="J46" s="34">
        <f t="shared" si="0"/>
        <v>829280.76</v>
      </c>
      <c r="K46" s="78"/>
      <c r="Q46" s="71"/>
      <c r="R46" s="72"/>
    </row>
    <row r="47" spans="1:18" ht="17.25" customHeight="1" x14ac:dyDescent="0.4">
      <c r="A47" s="86"/>
      <c r="B47" s="89"/>
      <c r="C47" s="92"/>
      <c r="D47" s="95"/>
      <c r="E47" s="98"/>
      <c r="F47" s="112"/>
      <c r="G47" s="24" t="s">
        <v>48</v>
      </c>
      <c r="H47" s="21">
        <v>76620</v>
      </c>
      <c r="I47" s="22">
        <v>9.06</v>
      </c>
      <c r="J47" s="35">
        <f t="shared" si="0"/>
        <v>694177.2</v>
      </c>
      <c r="K47" s="78"/>
      <c r="Q47" s="71"/>
      <c r="R47" s="72"/>
    </row>
    <row r="48" spans="1:18" ht="17.25" customHeight="1" x14ac:dyDescent="0.4">
      <c r="A48" s="86">
        <v>16</v>
      </c>
      <c r="B48" s="113" t="str">
        <f>'[3]★(九電)予定金額'!A456</f>
        <v>久留米地域職業訓練センター</v>
      </c>
      <c r="C48" s="92">
        <v>126</v>
      </c>
      <c r="D48" s="95">
        <v>2046</v>
      </c>
      <c r="E48" s="98">
        <v>100</v>
      </c>
      <c r="F48" s="114">
        <f>12*ROUNDDOWN(C48*D48*((185-E48)/100),2)</f>
        <v>2629519.2000000002</v>
      </c>
      <c r="G48" s="17" t="s">
        <v>26</v>
      </c>
      <c r="H48" s="18">
        <v>41164</v>
      </c>
      <c r="I48" s="19">
        <v>12.99</v>
      </c>
      <c r="J48" s="19">
        <f t="shared" si="0"/>
        <v>534720.36</v>
      </c>
      <c r="K48" s="77">
        <f>ROUNDDOWN(F48+J48+J49,2)</f>
        <v>4425172.8600000003</v>
      </c>
      <c r="Q48" s="71"/>
      <c r="R48" s="72"/>
    </row>
    <row r="49" spans="1:18" ht="17.25" customHeight="1" x14ac:dyDescent="0.4">
      <c r="A49" s="86"/>
      <c r="B49" s="88"/>
      <c r="C49" s="92"/>
      <c r="D49" s="95"/>
      <c r="E49" s="98"/>
      <c r="F49" s="115"/>
      <c r="G49" s="20" t="s">
        <v>27</v>
      </c>
      <c r="H49" s="21">
        <v>104555</v>
      </c>
      <c r="I49" s="22">
        <v>12.06</v>
      </c>
      <c r="J49" s="22">
        <f t="shared" si="0"/>
        <v>1260933.3</v>
      </c>
      <c r="K49" s="78"/>
      <c r="Q49" s="71"/>
      <c r="R49" s="72"/>
    </row>
    <row r="50" spans="1:18" ht="17.25" customHeight="1" x14ac:dyDescent="0.4">
      <c r="A50" s="86">
        <v>17</v>
      </c>
      <c r="B50" s="113" t="str">
        <f>'[3]★(九電)予定金額'!A482</f>
        <v>久留米競輪場（地域ｻｲｸﾙｺﾐｭﾆﾃｨｰ）</v>
      </c>
      <c r="C50" s="120">
        <v>44</v>
      </c>
      <c r="D50" s="121">
        <v>2046</v>
      </c>
      <c r="E50" s="122">
        <v>100</v>
      </c>
      <c r="F50" s="114">
        <f>12*ROUNDDOWN(C50*D50*((185-E50)/100),2)</f>
        <v>918244.79999999993</v>
      </c>
      <c r="G50" s="38" t="s">
        <v>26</v>
      </c>
      <c r="H50" s="30">
        <v>26913</v>
      </c>
      <c r="I50" s="35">
        <v>12.99</v>
      </c>
      <c r="J50" s="35">
        <f t="shared" si="0"/>
        <v>349599.87</v>
      </c>
      <c r="K50" s="77">
        <f>ROUNDDOWN(F50+J50+J51,2)</f>
        <v>1905251.85</v>
      </c>
      <c r="Q50" s="71"/>
      <c r="R50" s="72"/>
    </row>
    <row r="51" spans="1:18" ht="17.25" customHeight="1" x14ac:dyDescent="0.4">
      <c r="A51" s="86"/>
      <c r="B51" s="88"/>
      <c r="C51" s="91"/>
      <c r="D51" s="94"/>
      <c r="E51" s="97"/>
      <c r="F51" s="115"/>
      <c r="G51" s="14" t="s">
        <v>27</v>
      </c>
      <c r="H51" s="15">
        <v>52853</v>
      </c>
      <c r="I51" s="16">
        <v>12.06</v>
      </c>
      <c r="J51" s="16">
        <f t="shared" si="0"/>
        <v>637407.18000000005</v>
      </c>
      <c r="K51" s="78"/>
      <c r="Q51" s="71"/>
      <c r="R51" s="72"/>
    </row>
    <row r="52" spans="1:18" ht="17.25" customHeight="1" x14ac:dyDescent="0.4">
      <c r="A52" s="86">
        <v>18</v>
      </c>
      <c r="B52" s="89" t="str">
        <f>'[3]★(九電)予定金額'!A508</f>
        <v>久留米競輪場</v>
      </c>
      <c r="C52" s="92">
        <v>890</v>
      </c>
      <c r="D52" s="95">
        <v>1320</v>
      </c>
      <c r="E52" s="98">
        <v>100</v>
      </c>
      <c r="F52" s="100">
        <f>12*ROUNDDOWN(C52*D52*((185-E52)/100),2)</f>
        <v>11982960</v>
      </c>
      <c r="G52" s="23" t="s">
        <v>28</v>
      </c>
      <c r="H52" s="18">
        <v>305851</v>
      </c>
      <c r="I52" s="19">
        <v>21</v>
      </c>
      <c r="J52" s="19">
        <f t="shared" si="0"/>
        <v>6422871</v>
      </c>
      <c r="K52" s="78">
        <f>ROUNDDOWN(F52+J52+J53+J54+J55,2)</f>
        <v>35126663.479999997</v>
      </c>
      <c r="Q52" s="71"/>
      <c r="R52" s="72"/>
    </row>
    <row r="53" spans="1:18" ht="17.25" customHeight="1" x14ac:dyDescent="0.4">
      <c r="A53" s="86"/>
      <c r="B53" s="89"/>
      <c r="C53" s="92"/>
      <c r="D53" s="95"/>
      <c r="E53" s="98"/>
      <c r="F53" s="100"/>
      <c r="G53" s="32" t="s">
        <v>29</v>
      </c>
      <c r="H53" s="33">
        <v>138442</v>
      </c>
      <c r="I53" s="34">
        <v>12.87</v>
      </c>
      <c r="J53" s="34">
        <f t="shared" si="0"/>
        <v>1781748.54</v>
      </c>
      <c r="K53" s="78"/>
      <c r="Q53" s="71"/>
      <c r="R53" s="72"/>
    </row>
    <row r="54" spans="1:18" ht="17.25" customHeight="1" x14ac:dyDescent="0.4">
      <c r="A54" s="86"/>
      <c r="B54" s="89"/>
      <c r="C54" s="92"/>
      <c r="D54" s="95"/>
      <c r="E54" s="98"/>
      <c r="F54" s="100"/>
      <c r="G54" s="32" t="s">
        <v>30</v>
      </c>
      <c r="H54" s="33">
        <v>596917</v>
      </c>
      <c r="I54" s="34">
        <v>19.34</v>
      </c>
      <c r="J54" s="34">
        <f t="shared" si="0"/>
        <v>11544374.779999999</v>
      </c>
      <c r="K54" s="78"/>
      <c r="Q54" s="71"/>
      <c r="R54" s="72"/>
    </row>
    <row r="55" spans="1:18" ht="17.25" customHeight="1" x14ac:dyDescent="0.4">
      <c r="A55" s="86"/>
      <c r="B55" s="89"/>
      <c r="C55" s="92"/>
      <c r="D55" s="95"/>
      <c r="E55" s="98"/>
      <c r="F55" s="112"/>
      <c r="G55" s="24" t="s">
        <v>31</v>
      </c>
      <c r="H55" s="21">
        <v>284314</v>
      </c>
      <c r="I55" s="22">
        <v>11.94</v>
      </c>
      <c r="J55" s="35">
        <f t="shared" si="0"/>
        <v>3394709.16</v>
      </c>
      <c r="K55" s="78"/>
      <c r="Q55" s="71"/>
      <c r="R55" s="72"/>
    </row>
    <row r="56" spans="1:18" ht="17.25" customHeight="1" x14ac:dyDescent="0.4">
      <c r="A56" s="86">
        <v>19</v>
      </c>
      <c r="B56" s="103" t="str">
        <f>'[3]★(九電)予定金額'!A546</f>
        <v>久留米市民流水プール</v>
      </c>
      <c r="C56" s="92">
        <v>150</v>
      </c>
      <c r="D56" s="95">
        <v>1320</v>
      </c>
      <c r="E56" s="98">
        <v>100</v>
      </c>
      <c r="F56" s="100">
        <f>12*ROUNDDOWN(C56*D56*((185-E56)/100),2)</f>
        <v>2019600</v>
      </c>
      <c r="G56" s="23" t="s">
        <v>26</v>
      </c>
      <c r="H56" s="18">
        <v>3200</v>
      </c>
      <c r="I56" s="19">
        <v>18.600000000000001</v>
      </c>
      <c r="J56" s="19">
        <f t="shared" si="0"/>
        <v>59520</v>
      </c>
      <c r="K56" s="77">
        <f>ROUNDDOWN(F56+J56+J57,2)</f>
        <v>2230657.4</v>
      </c>
      <c r="Q56" s="71"/>
      <c r="R56" s="72"/>
    </row>
    <row r="57" spans="1:18" ht="17.25" customHeight="1" x14ac:dyDescent="0.4">
      <c r="A57" s="86"/>
      <c r="B57" s="89"/>
      <c r="C57" s="92"/>
      <c r="D57" s="95"/>
      <c r="E57" s="98"/>
      <c r="F57" s="112"/>
      <c r="G57" s="24" t="s">
        <v>27</v>
      </c>
      <c r="H57" s="21">
        <v>8836</v>
      </c>
      <c r="I57" s="22">
        <v>17.149999999999999</v>
      </c>
      <c r="J57" s="22">
        <f t="shared" si="0"/>
        <v>151537.4</v>
      </c>
      <c r="K57" s="78"/>
      <c r="Q57" s="71"/>
      <c r="R57" s="72"/>
    </row>
    <row r="58" spans="1:18" ht="17.25" customHeight="1" x14ac:dyDescent="0.4">
      <c r="A58" s="86">
        <v>20</v>
      </c>
      <c r="B58" s="118" t="str">
        <f>'[3]★(九電)予定金額'!A572</f>
        <v>ﾘﾊﾞｰｻｲﾄﾞﾊﾟｰｸ
新宝満川地区左岸</v>
      </c>
      <c r="C58" s="92">
        <v>92</v>
      </c>
      <c r="D58" s="108">
        <v>1320</v>
      </c>
      <c r="E58" s="98">
        <v>100</v>
      </c>
      <c r="F58" s="100">
        <f>12*ROUNDDOWN(C58*D58*((185-E58)/100),2)</f>
        <v>1238688</v>
      </c>
      <c r="G58" s="23" t="s">
        <v>26</v>
      </c>
      <c r="H58" s="18">
        <v>22280</v>
      </c>
      <c r="I58" s="19">
        <v>18.600000000000001</v>
      </c>
      <c r="J58" s="19">
        <f t="shared" si="0"/>
        <v>414408</v>
      </c>
      <c r="K58" s="77">
        <f>ROUNDDOWN(F58+J58+J59,2)</f>
        <v>2701664.15</v>
      </c>
      <c r="Q58" s="71"/>
      <c r="R58" s="72"/>
    </row>
    <row r="59" spans="1:18" ht="17.25" customHeight="1" x14ac:dyDescent="0.4">
      <c r="A59" s="86"/>
      <c r="B59" s="119"/>
      <c r="C59" s="92"/>
      <c r="D59" s="94"/>
      <c r="E59" s="98"/>
      <c r="F59" s="112"/>
      <c r="G59" s="24" t="s">
        <v>27</v>
      </c>
      <c r="H59" s="21">
        <v>61141</v>
      </c>
      <c r="I59" s="22">
        <v>17.149999999999999</v>
      </c>
      <c r="J59" s="22">
        <f t="shared" si="0"/>
        <v>1048568.15</v>
      </c>
      <c r="K59" s="78"/>
      <c r="Q59" s="71"/>
      <c r="R59" s="72"/>
    </row>
    <row r="60" spans="1:18" ht="17.25" customHeight="1" x14ac:dyDescent="0.4">
      <c r="A60" s="86">
        <v>21</v>
      </c>
      <c r="B60" s="89" t="str">
        <f>'[3]★(九電)予定金額'!A598</f>
        <v>合川北排水機場</v>
      </c>
      <c r="C60" s="92">
        <v>137</v>
      </c>
      <c r="D60" s="95">
        <v>1375</v>
      </c>
      <c r="E60" s="98">
        <v>100</v>
      </c>
      <c r="F60" s="100">
        <f>12*ROUNDDOWN(C60*D60*((185-E60)/100),2)</f>
        <v>1921425</v>
      </c>
      <c r="G60" s="23" t="s">
        <v>26</v>
      </c>
      <c r="H60" s="18">
        <v>6581</v>
      </c>
      <c r="I60" s="19">
        <v>16</v>
      </c>
      <c r="J60" s="19">
        <f t="shared" si="0"/>
        <v>105296</v>
      </c>
      <c r="K60" s="77">
        <f>ROUNDDOWN(F60+J60+J61,2)</f>
        <v>2145921.7000000002</v>
      </c>
      <c r="Q60" s="71"/>
      <c r="R60" s="72"/>
    </row>
    <row r="61" spans="1:18" ht="17.25" customHeight="1" x14ac:dyDescent="0.4">
      <c r="A61" s="86"/>
      <c r="B61" s="89"/>
      <c r="C61" s="92"/>
      <c r="D61" s="95"/>
      <c r="E61" s="98"/>
      <c r="F61" s="112"/>
      <c r="G61" s="24" t="s">
        <v>27</v>
      </c>
      <c r="H61" s="21">
        <v>8065</v>
      </c>
      <c r="I61" s="22">
        <v>14.78</v>
      </c>
      <c r="J61" s="22">
        <f t="shared" si="0"/>
        <v>119200.7</v>
      </c>
      <c r="K61" s="78"/>
      <c r="Q61" s="71"/>
      <c r="R61" s="72"/>
    </row>
    <row r="62" spans="1:18" ht="17.25" customHeight="1" x14ac:dyDescent="0.4">
      <c r="A62" s="86">
        <v>22</v>
      </c>
      <c r="B62" s="103" t="str">
        <f>'[3]★(九電)予定金額'!A624</f>
        <v>東町地下自転車駐車場</v>
      </c>
      <c r="C62" s="92">
        <v>14</v>
      </c>
      <c r="D62" s="95">
        <v>2046</v>
      </c>
      <c r="E62" s="116">
        <v>100</v>
      </c>
      <c r="F62" s="114">
        <f>12*ROUNDDOWN(C62*D62*((185-E62)/100),2)</f>
        <v>292168.80000000005</v>
      </c>
      <c r="G62" s="25" t="s">
        <v>26</v>
      </c>
      <c r="H62" s="18">
        <v>18483</v>
      </c>
      <c r="I62" s="26">
        <v>12.99</v>
      </c>
      <c r="J62" s="26">
        <f t="shared" si="0"/>
        <v>240094.17</v>
      </c>
      <c r="K62" s="77">
        <f>ROUNDDOWN(F62+J62+J63,2)</f>
        <v>1025854.65</v>
      </c>
    </row>
    <row r="63" spans="1:18" ht="17.25" customHeight="1" x14ac:dyDescent="0.4">
      <c r="A63" s="86"/>
      <c r="B63" s="89"/>
      <c r="C63" s="92"/>
      <c r="D63" s="95"/>
      <c r="E63" s="117"/>
      <c r="F63" s="115"/>
      <c r="G63" s="27" t="s">
        <v>27</v>
      </c>
      <c r="H63" s="21">
        <v>40928</v>
      </c>
      <c r="I63" s="28">
        <v>12.06</v>
      </c>
      <c r="J63" s="28">
        <f t="shared" si="0"/>
        <v>493591.68</v>
      </c>
      <c r="K63" s="78"/>
    </row>
    <row r="64" spans="1:18" ht="17.25" customHeight="1" x14ac:dyDescent="0.4">
      <c r="A64" s="86">
        <v>23</v>
      </c>
      <c r="B64" s="89" t="str">
        <f>'[3]★(九電)予定金額'!A650</f>
        <v>東町公園駐車場</v>
      </c>
      <c r="C64" s="92">
        <v>23</v>
      </c>
      <c r="D64" s="95">
        <v>2046</v>
      </c>
      <c r="E64" s="98">
        <v>100</v>
      </c>
      <c r="F64" s="100">
        <f>12*ROUNDDOWN(C64*D64*((185-E64)/100),2)</f>
        <v>479991.60000000003</v>
      </c>
      <c r="G64" s="23" t="s">
        <v>45</v>
      </c>
      <c r="H64" s="18">
        <v>1347</v>
      </c>
      <c r="I64" s="19">
        <v>16.95</v>
      </c>
      <c r="J64" s="19">
        <f t="shared" si="0"/>
        <v>22831.65</v>
      </c>
      <c r="K64" s="78">
        <f>ROUNDDOWN(F64+J64+J65+J66+J67,2)</f>
        <v>1038606.22</v>
      </c>
      <c r="Q64" s="71"/>
      <c r="R64" s="72"/>
    </row>
    <row r="65" spans="1:18" ht="17.25" customHeight="1" x14ac:dyDescent="0.4">
      <c r="A65" s="86"/>
      <c r="B65" s="89"/>
      <c r="C65" s="92"/>
      <c r="D65" s="95"/>
      <c r="E65" s="98"/>
      <c r="F65" s="100"/>
      <c r="G65" s="32" t="s">
        <v>46</v>
      </c>
      <c r="H65" s="33">
        <v>5253</v>
      </c>
      <c r="I65" s="34">
        <v>14.48</v>
      </c>
      <c r="J65" s="34">
        <f t="shared" si="0"/>
        <v>76063.44</v>
      </c>
      <c r="K65" s="78"/>
      <c r="Q65" s="71"/>
      <c r="R65" s="72"/>
    </row>
    <row r="66" spans="1:18" ht="17.25" customHeight="1" x14ac:dyDescent="0.4">
      <c r="A66" s="86"/>
      <c r="B66" s="89"/>
      <c r="C66" s="92"/>
      <c r="D66" s="95"/>
      <c r="E66" s="98"/>
      <c r="F66" s="100"/>
      <c r="G66" s="32" t="s">
        <v>47</v>
      </c>
      <c r="H66" s="33">
        <v>19443</v>
      </c>
      <c r="I66" s="34">
        <v>13.53</v>
      </c>
      <c r="J66" s="34">
        <f t="shared" si="0"/>
        <v>263063.78999999998</v>
      </c>
      <c r="K66" s="78"/>
      <c r="Q66" s="71"/>
      <c r="R66" s="72"/>
    </row>
    <row r="67" spans="1:18" ht="17.25" customHeight="1" x14ac:dyDescent="0.4">
      <c r="A67" s="86"/>
      <c r="B67" s="89"/>
      <c r="C67" s="92"/>
      <c r="D67" s="95"/>
      <c r="E67" s="98"/>
      <c r="F67" s="112"/>
      <c r="G67" s="24" t="s">
        <v>48</v>
      </c>
      <c r="H67" s="21">
        <v>21682</v>
      </c>
      <c r="I67" s="22">
        <v>9.07</v>
      </c>
      <c r="J67" s="35">
        <f t="shared" si="0"/>
        <v>196655.74</v>
      </c>
      <c r="K67" s="78"/>
      <c r="Q67" s="71"/>
      <c r="R67" s="72"/>
    </row>
    <row r="68" spans="1:18" ht="17.25" customHeight="1" x14ac:dyDescent="0.4">
      <c r="A68" s="86">
        <v>24</v>
      </c>
      <c r="B68" s="89" t="str">
        <f>'[3]★(九電)予定金額'!A691</f>
        <v>小頭町公園駐車場</v>
      </c>
      <c r="C68" s="92">
        <v>21</v>
      </c>
      <c r="D68" s="95">
        <v>2046</v>
      </c>
      <c r="E68" s="98">
        <v>100</v>
      </c>
      <c r="F68" s="100">
        <f>12*ROUNDDOWN(C68*D68*((185-E68)/100),2)</f>
        <v>438253.19999999995</v>
      </c>
      <c r="G68" s="23" t="s">
        <v>45</v>
      </c>
      <c r="H68" s="18">
        <v>1248</v>
      </c>
      <c r="I68" s="19">
        <v>16.95</v>
      </c>
      <c r="J68" s="19">
        <f t="shared" si="0"/>
        <v>21153.599999999999</v>
      </c>
      <c r="K68" s="78">
        <f>ROUNDDOWN(F68+J68+J69+J70+J71,2)</f>
        <v>1158222.28</v>
      </c>
      <c r="Q68" s="71"/>
      <c r="R68" s="72"/>
    </row>
    <row r="69" spans="1:18" ht="17.25" customHeight="1" x14ac:dyDescent="0.4">
      <c r="A69" s="86"/>
      <c r="B69" s="89"/>
      <c r="C69" s="92"/>
      <c r="D69" s="95"/>
      <c r="E69" s="98"/>
      <c r="F69" s="100"/>
      <c r="G69" s="32" t="s">
        <v>46</v>
      </c>
      <c r="H69" s="33">
        <v>6782</v>
      </c>
      <c r="I69" s="34">
        <v>14.48</v>
      </c>
      <c r="J69" s="34">
        <f t="shared" si="0"/>
        <v>98203.36</v>
      </c>
      <c r="K69" s="78"/>
      <c r="Q69" s="71"/>
      <c r="R69" s="72"/>
    </row>
    <row r="70" spans="1:18" ht="17.25" customHeight="1" x14ac:dyDescent="0.4">
      <c r="A70" s="86"/>
      <c r="B70" s="89"/>
      <c r="C70" s="92"/>
      <c r="D70" s="95"/>
      <c r="E70" s="98"/>
      <c r="F70" s="100"/>
      <c r="G70" s="32" t="s">
        <v>47</v>
      </c>
      <c r="H70" s="33">
        <v>22238</v>
      </c>
      <c r="I70" s="34">
        <v>13.53</v>
      </c>
      <c r="J70" s="34">
        <f t="shared" si="0"/>
        <v>300880.14</v>
      </c>
      <c r="K70" s="78"/>
      <c r="Q70" s="71"/>
      <c r="R70" s="72"/>
    </row>
    <row r="71" spans="1:18" ht="17.25" customHeight="1" x14ac:dyDescent="0.4">
      <c r="A71" s="86"/>
      <c r="B71" s="89"/>
      <c r="C71" s="92"/>
      <c r="D71" s="95"/>
      <c r="E71" s="98"/>
      <c r="F71" s="112"/>
      <c r="G71" s="24" t="s">
        <v>48</v>
      </c>
      <c r="H71" s="21">
        <v>33083</v>
      </c>
      <c r="I71" s="22">
        <v>9.06</v>
      </c>
      <c r="J71" s="35">
        <f t="shared" si="0"/>
        <v>299731.98</v>
      </c>
      <c r="K71" s="78"/>
      <c r="Q71" s="71"/>
      <c r="R71" s="72"/>
    </row>
    <row r="72" spans="1:18" ht="17.25" customHeight="1" x14ac:dyDescent="0.4">
      <c r="A72" s="86">
        <v>25</v>
      </c>
      <c r="B72" s="89" t="str">
        <f>'[3]★(九電)予定金額'!A732</f>
        <v>中央公園噴水</v>
      </c>
      <c r="C72" s="92">
        <v>25</v>
      </c>
      <c r="D72" s="95">
        <v>1320</v>
      </c>
      <c r="E72" s="98">
        <v>100</v>
      </c>
      <c r="F72" s="100">
        <f>12*ROUNDDOWN(C72*D72*((185-E72)/100),2)</f>
        <v>336600</v>
      </c>
      <c r="G72" s="23" t="s">
        <v>45</v>
      </c>
      <c r="H72" s="18">
        <v>80</v>
      </c>
      <c r="I72" s="19">
        <v>26.46</v>
      </c>
      <c r="J72" s="19">
        <f t="shared" si="0"/>
        <v>2116.8000000000002</v>
      </c>
      <c r="K72" s="78">
        <f>ROUNDDOWN(F72+J72+J73+J74+J75,2)</f>
        <v>865987.58</v>
      </c>
      <c r="Q72" s="71"/>
      <c r="R72" s="72"/>
    </row>
    <row r="73" spans="1:18" ht="17.25" customHeight="1" x14ac:dyDescent="0.4">
      <c r="A73" s="86"/>
      <c r="B73" s="89"/>
      <c r="C73" s="92"/>
      <c r="D73" s="95"/>
      <c r="E73" s="98"/>
      <c r="F73" s="100"/>
      <c r="G73" s="32" t="s">
        <v>46</v>
      </c>
      <c r="H73" s="33">
        <v>2690</v>
      </c>
      <c r="I73" s="34">
        <v>22.36</v>
      </c>
      <c r="J73" s="34">
        <f t="shared" si="0"/>
        <v>60148.4</v>
      </c>
      <c r="K73" s="78"/>
      <c r="Q73" s="71"/>
      <c r="R73" s="72"/>
    </row>
    <row r="74" spans="1:18" ht="17.25" customHeight="1" x14ac:dyDescent="0.4">
      <c r="A74" s="86"/>
      <c r="B74" s="89"/>
      <c r="C74" s="92"/>
      <c r="D74" s="95"/>
      <c r="E74" s="98"/>
      <c r="F74" s="100"/>
      <c r="G74" s="32" t="s">
        <v>47</v>
      </c>
      <c r="H74" s="33">
        <v>10956</v>
      </c>
      <c r="I74" s="34">
        <v>21.33</v>
      </c>
      <c r="J74" s="34">
        <f t="shared" si="0"/>
        <v>233691.48</v>
      </c>
      <c r="K74" s="78"/>
      <c r="Q74" s="71"/>
      <c r="R74" s="72"/>
    </row>
    <row r="75" spans="1:18" ht="17.25" customHeight="1" x14ac:dyDescent="0.4">
      <c r="A75" s="86"/>
      <c r="B75" s="89"/>
      <c r="C75" s="92"/>
      <c r="D75" s="95"/>
      <c r="E75" s="98"/>
      <c r="F75" s="112"/>
      <c r="G75" s="24" t="s">
        <v>48</v>
      </c>
      <c r="H75" s="21">
        <v>25765</v>
      </c>
      <c r="I75" s="22">
        <v>9.06</v>
      </c>
      <c r="J75" s="35">
        <f t="shared" si="0"/>
        <v>233430.9</v>
      </c>
      <c r="K75" s="78"/>
      <c r="Q75" s="71"/>
      <c r="R75" s="72"/>
    </row>
    <row r="76" spans="1:18" ht="17.25" customHeight="1" x14ac:dyDescent="0.4">
      <c r="A76" s="86">
        <v>26</v>
      </c>
      <c r="B76" s="89" t="str">
        <f>'[3]★(九電)予定金額'!A773</f>
        <v>池町川浄化揚水機場</v>
      </c>
      <c r="C76" s="92">
        <v>88</v>
      </c>
      <c r="D76" s="95">
        <v>2046</v>
      </c>
      <c r="E76" s="98">
        <v>100</v>
      </c>
      <c r="F76" s="100">
        <f>12*ROUNDDOWN(C76*D76*((185-E76)/100),2)</f>
        <v>1836489.5999999999</v>
      </c>
      <c r="G76" s="23" t="s">
        <v>45</v>
      </c>
      <c r="H76" s="18">
        <v>9700</v>
      </c>
      <c r="I76" s="19">
        <v>16.95</v>
      </c>
      <c r="J76" s="19">
        <f t="shared" si="0"/>
        <v>164415</v>
      </c>
      <c r="K76" s="78">
        <f>ROUNDDOWN(F76+J76+J77+J78+J79,2)</f>
        <v>9207837.5099999998</v>
      </c>
      <c r="Q76" s="71"/>
      <c r="R76" s="72"/>
    </row>
    <row r="77" spans="1:18" ht="17.25" customHeight="1" x14ac:dyDescent="0.4">
      <c r="A77" s="86"/>
      <c r="B77" s="89"/>
      <c r="C77" s="92"/>
      <c r="D77" s="95"/>
      <c r="E77" s="98"/>
      <c r="F77" s="100"/>
      <c r="G77" s="32" t="s">
        <v>46</v>
      </c>
      <c r="H77" s="33">
        <v>45774</v>
      </c>
      <c r="I77" s="34">
        <v>14.48</v>
      </c>
      <c r="J77" s="34">
        <f t="shared" si="0"/>
        <v>662807.52</v>
      </c>
      <c r="K77" s="78"/>
      <c r="Q77" s="71"/>
      <c r="R77" s="72"/>
    </row>
    <row r="78" spans="1:18" ht="17.25" customHeight="1" x14ac:dyDescent="0.4">
      <c r="A78" s="86"/>
      <c r="B78" s="89"/>
      <c r="C78" s="92"/>
      <c r="D78" s="95"/>
      <c r="E78" s="98"/>
      <c r="F78" s="100"/>
      <c r="G78" s="32" t="s">
        <v>47</v>
      </c>
      <c r="H78" s="33">
        <v>237501</v>
      </c>
      <c r="I78" s="34">
        <v>13.53</v>
      </c>
      <c r="J78" s="34">
        <f t="shared" ref="J78:J113" si="1">ROUNDDOWN(H78*I78,2)</f>
        <v>3213388.53</v>
      </c>
      <c r="K78" s="78"/>
      <c r="Q78" s="71"/>
      <c r="R78" s="72"/>
    </row>
    <row r="79" spans="1:18" ht="17.25" customHeight="1" x14ac:dyDescent="0.4">
      <c r="A79" s="86"/>
      <c r="B79" s="89"/>
      <c r="C79" s="92"/>
      <c r="D79" s="95"/>
      <c r="E79" s="98"/>
      <c r="F79" s="112"/>
      <c r="G79" s="24" t="s">
        <v>48</v>
      </c>
      <c r="H79" s="21">
        <v>367631</v>
      </c>
      <c r="I79" s="22">
        <v>9.06</v>
      </c>
      <c r="J79" s="35">
        <f t="shared" si="1"/>
        <v>3330736.86</v>
      </c>
      <c r="K79" s="78"/>
      <c r="Q79" s="71"/>
      <c r="R79" s="72"/>
    </row>
    <row r="80" spans="1:18" ht="17.25" customHeight="1" x14ac:dyDescent="0.4">
      <c r="A80" s="86">
        <v>27</v>
      </c>
      <c r="B80" s="113" t="str">
        <f>'[3]★(九電)予定金額'!A814</f>
        <v>田主丸総合支所等（複合施設）</v>
      </c>
      <c r="C80" s="92">
        <v>137</v>
      </c>
      <c r="D80" s="108">
        <v>2046</v>
      </c>
      <c r="E80" s="98">
        <v>100</v>
      </c>
      <c r="F80" s="114">
        <f>12*ROUNDDOWN(C80*D80*((185-E80)/100),2)</f>
        <v>2859080.4000000004</v>
      </c>
      <c r="G80" s="17" t="s">
        <v>26</v>
      </c>
      <c r="H80" s="18">
        <v>61694</v>
      </c>
      <c r="I80" s="19">
        <v>12.99</v>
      </c>
      <c r="J80" s="19">
        <f t="shared" si="1"/>
        <v>801405.06</v>
      </c>
      <c r="K80" s="77">
        <f>ROUNDDOWN(F80+J80+J81,2)</f>
        <v>5485682.04</v>
      </c>
      <c r="Q80" s="71"/>
      <c r="R80" s="72"/>
    </row>
    <row r="81" spans="1:18" ht="17.25" customHeight="1" x14ac:dyDescent="0.4">
      <c r="A81" s="86"/>
      <c r="B81" s="88"/>
      <c r="C81" s="92"/>
      <c r="D81" s="94"/>
      <c r="E81" s="98"/>
      <c r="F81" s="115"/>
      <c r="G81" s="20" t="s">
        <v>27</v>
      </c>
      <c r="H81" s="21">
        <v>151343</v>
      </c>
      <c r="I81" s="22">
        <v>12.06</v>
      </c>
      <c r="J81" s="22">
        <f t="shared" si="1"/>
        <v>1825196.58</v>
      </c>
      <c r="K81" s="78"/>
      <c r="Q81" s="71"/>
      <c r="R81" s="72"/>
    </row>
    <row r="82" spans="1:18" ht="17.25" customHeight="1" x14ac:dyDescent="0.4">
      <c r="A82" s="86">
        <v>28</v>
      </c>
      <c r="B82" s="103" t="str">
        <f>'[3]★(九電)予定金額'!A840</f>
        <v>田主丸複合文化施設</v>
      </c>
      <c r="C82" s="92">
        <v>413</v>
      </c>
      <c r="D82" s="95">
        <v>1320</v>
      </c>
      <c r="E82" s="98">
        <v>100</v>
      </c>
      <c r="F82" s="100">
        <f>12*ROUNDDOWN(C82*D82*((185-E82)/100),2)</f>
        <v>5560632</v>
      </c>
      <c r="G82" s="23" t="s">
        <v>26</v>
      </c>
      <c r="H82" s="18">
        <v>98150</v>
      </c>
      <c r="I82" s="19">
        <v>18.600000000000001</v>
      </c>
      <c r="J82" s="19">
        <f t="shared" si="1"/>
        <v>1825590</v>
      </c>
      <c r="K82" s="77">
        <f>ROUNDDOWN(F82+J82+J83,2)</f>
        <v>11737640.050000001</v>
      </c>
      <c r="Q82" s="71"/>
      <c r="R82" s="72"/>
    </row>
    <row r="83" spans="1:18" ht="17.25" customHeight="1" x14ac:dyDescent="0.4">
      <c r="A83" s="86"/>
      <c r="B83" s="89"/>
      <c r="C83" s="92"/>
      <c r="D83" s="95"/>
      <c r="E83" s="98"/>
      <c r="F83" s="112"/>
      <c r="G83" s="24" t="s">
        <v>27</v>
      </c>
      <c r="H83" s="21">
        <v>253727</v>
      </c>
      <c r="I83" s="22">
        <v>17.149999999999999</v>
      </c>
      <c r="J83" s="22">
        <f t="shared" si="1"/>
        <v>4351418.05</v>
      </c>
      <c r="K83" s="78"/>
      <c r="Q83" s="71"/>
      <c r="R83" s="72"/>
    </row>
    <row r="84" spans="1:18" ht="17.25" customHeight="1" x14ac:dyDescent="0.4">
      <c r="A84" s="86">
        <v>29</v>
      </c>
      <c r="B84" s="103" t="str">
        <f>'[3]★(九電)予定金額'!A866</f>
        <v>田主丸アリーナ</v>
      </c>
      <c r="C84" s="92">
        <v>46</v>
      </c>
      <c r="D84" s="108">
        <v>1320</v>
      </c>
      <c r="E84" s="98">
        <v>100</v>
      </c>
      <c r="F84" s="100">
        <f>12*ROUNDDOWN(C84*D84*((185-E84)/100),2)</f>
        <v>619344</v>
      </c>
      <c r="G84" s="23" t="s">
        <v>26</v>
      </c>
      <c r="H84" s="18">
        <v>14965</v>
      </c>
      <c r="I84" s="19">
        <v>18.600000000000001</v>
      </c>
      <c r="J84" s="19">
        <f t="shared" si="1"/>
        <v>278349</v>
      </c>
      <c r="K84" s="77">
        <f>ROUNDDOWN(F84+J84+J85,2)</f>
        <v>1674570.85</v>
      </c>
      <c r="Q84" s="71"/>
      <c r="R84" s="72"/>
    </row>
    <row r="85" spans="1:18" ht="17.25" customHeight="1" x14ac:dyDescent="0.4">
      <c r="A85" s="86"/>
      <c r="B85" s="89"/>
      <c r="C85" s="92"/>
      <c r="D85" s="94"/>
      <c r="E85" s="98"/>
      <c r="F85" s="112"/>
      <c r="G85" s="24" t="s">
        <v>27</v>
      </c>
      <c r="H85" s="21">
        <v>45299</v>
      </c>
      <c r="I85" s="22">
        <v>17.149999999999999</v>
      </c>
      <c r="J85" s="22">
        <f t="shared" si="1"/>
        <v>776877.85</v>
      </c>
      <c r="K85" s="78"/>
      <c r="Q85" s="71"/>
      <c r="R85" s="72"/>
    </row>
    <row r="86" spans="1:18" ht="17.25" customHeight="1" x14ac:dyDescent="0.4">
      <c r="A86" s="86">
        <v>30</v>
      </c>
      <c r="B86" s="103" t="str">
        <f>'[3]★(九電)予定金額'!A892</f>
        <v>北野生涯学習センター本館</v>
      </c>
      <c r="C86" s="92">
        <v>142</v>
      </c>
      <c r="D86" s="95">
        <v>1320</v>
      </c>
      <c r="E86" s="98">
        <v>100</v>
      </c>
      <c r="F86" s="100">
        <f>12*ROUNDDOWN(C86*D86*((185-E86)/100),2)</f>
        <v>1911888</v>
      </c>
      <c r="G86" s="23" t="s">
        <v>26</v>
      </c>
      <c r="H86" s="18">
        <v>30445</v>
      </c>
      <c r="I86" s="19">
        <v>18.600000000000001</v>
      </c>
      <c r="J86" s="19">
        <f t="shared" si="1"/>
        <v>566277</v>
      </c>
      <c r="K86" s="77">
        <f>ROUNDDOWN(F86+J86+J87,2)</f>
        <v>3473602.45</v>
      </c>
      <c r="Q86" s="71"/>
      <c r="R86" s="72"/>
    </row>
    <row r="87" spans="1:18" ht="17.25" customHeight="1" x14ac:dyDescent="0.4">
      <c r="A87" s="86"/>
      <c r="B87" s="89"/>
      <c r="C87" s="92"/>
      <c r="D87" s="95"/>
      <c r="E87" s="98"/>
      <c r="F87" s="112"/>
      <c r="G87" s="24" t="s">
        <v>27</v>
      </c>
      <c r="H87" s="21">
        <v>58043</v>
      </c>
      <c r="I87" s="22">
        <v>17.149999999999999</v>
      </c>
      <c r="J87" s="22">
        <f t="shared" si="1"/>
        <v>995437.45</v>
      </c>
      <c r="K87" s="78"/>
      <c r="Q87" s="71"/>
      <c r="R87" s="72"/>
    </row>
    <row r="88" spans="1:18" ht="17.25" customHeight="1" x14ac:dyDescent="0.4">
      <c r="A88" s="86">
        <v>31</v>
      </c>
      <c r="B88" s="103" t="str">
        <f>'[3]★(九電)予定金額'!A918</f>
        <v>北野生涯学習センター別館</v>
      </c>
      <c r="C88" s="92">
        <v>48</v>
      </c>
      <c r="D88" s="108">
        <v>1320</v>
      </c>
      <c r="E88" s="98">
        <v>100</v>
      </c>
      <c r="F88" s="100">
        <f>12*ROUNDDOWN(C88*D88*((185-E88)/100),2)</f>
        <v>646272</v>
      </c>
      <c r="G88" s="23" t="s">
        <v>26</v>
      </c>
      <c r="H88" s="18">
        <v>11709</v>
      </c>
      <c r="I88" s="19">
        <v>18.600000000000001</v>
      </c>
      <c r="J88" s="19">
        <f t="shared" si="1"/>
        <v>217787.4</v>
      </c>
      <c r="K88" s="77">
        <f>ROUNDDOWN(F88+J88+J89,2)</f>
        <v>1312411.8500000001</v>
      </c>
      <c r="Q88" s="71"/>
      <c r="R88" s="72"/>
    </row>
    <row r="89" spans="1:18" ht="17.25" customHeight="1" x14ac:dyDescent="0.4">
      <c r="A89" s="86"/>
      <c r="B89" s="89"/>
      <c r="C89" s="92"/>
      <c r="D89" s="94"/>
      <c r="E89" s="98"/>
      <c r="F89" s="112"/>
      <c r="G89" s="24" t="s">
        <v>27</v>
      </c>
      <c r="H89" s="21">
        <v>26143</v>
      </c>
      <c r="I89" s="22">
        <v>17.149999999999999</v>
      </c>
      <c r="J89" s="22">
        <f t="shared" si="1"/>
        <v>448352.45</v>
      </c>
      <c r="K89" s="78"/>
      <c r="Q89" s="71"/>
      <c r="R89" s="72"/>
    </row>
    <row r="90" spans="1:18" ht="17.25" customHeight="1" x14ac:dyDescent="0.4">
      <c r="A90" s="111">
        <v>32</v>
      </c>
      <c r="B90" s="103" t="str">
        <f>'[3]★(九電)予定金額'!A944</f>
        <v>金島ふれあい交流センター</v>
      </c>
      <c r="C90" s="92">
        <v>22</v>
      </c>
      <c r="D90" s="108">
        <v>1320</v>
      </c>
      <c r="E90" s="98">
        <v>100</v>
      </c>
      <c r="F90" s="100">
        <f>12*ROUNDDOWN(C90*D90*((185-E90)/100),2)</f>
        <v>296208</v>
      </c>
      <c r="G90" s="23" t="s">
        <v>26</v>
      </c>
      <c r="H90" s="18">
        <v>6936</v>
      </c>
      <c r="I90" s="19">
        <v>18.600000000000001</v>
      </c>
      <c r="J90" s="19">
        <f t="shared" si="1"/>
        <v>129009.60000000001</v>
      </c>
      <c r="K90" s="77">
        <f>ROUNDDOWN(F90+J90+J91,2)</f>
        <v>713663.45</v>
      </c>
      <c r="Q90" s="71"/>
      <c r="R90" s="72"/>
    </row>
    <row r="91" spans="1:18" ht="17.25" customHeight="1" x14ac:dyDescent="0.4">
      <c r="A91" s="111"/>
      <c r="B91" s="89"/>
      <c r="C91" s="92"/>
      <c r="D91" s="94"/>
      <c r="E91" s="98"/>
      <c r="F91" s="112"/>
      <c r="G91" s="24" t="s">
        <v>27</v>
      </c>
      <c r="H91" s="21">
        <v>16819</v>
      </c>
      <c r="I91" s="22">
        <v>17.149999999999999</v>
      </c>
      <c r="J91" s="22">
        <f t="shared" si="1"/>
        <v>288445.84999999998</v>
      </c>
      <c r="K91" s="78"/>
      <c r="Q91" s="71"/>
      <c r="R91" s="72"/>
    </row>
    <row r="92" spans="1:18" ht="17.25" customHeight="1" x14ac:dyDescent="0.4">
      <c r="A92" s="86">
        <v>33</v>
      </c>
      <c r="B92" s="103" t="str">
        <f>'[3]★(九電)予定金額'!A970</f>
        <v>大城ますかげセンター</v>
      </c>
      <c r="C92" s="92">
        <v>64</v>
      </c>
      <c r="D92" s="95">
        <v>1320</v>
      </c>
      <c r="E92" s="98">
        <v>100</v>
      </c>
      <c r="F92" s="100">
        <f>12*ROUNDDOWN(C92*D92*((185-E92)/100),2)</f>
        <v>861696</v>
      </c>
      <c r="G92" s="23" t="s">
        <v>26</v>
      </c>
      <c r="H92" s="18">
        <v>10410</v>
      </c>
      <c r="I92" s="19">
        <v>18.600000000000001</v>
      </c>
      <c r="J92" s="19">
        <f t="shared" si="1"/>
        <v>193626</v>
      </c>
      <c r="K92" s="77">
        <f>ROUNDDOWN(F92+J92+J93,2)</f>
        <v>1526226.7</v>
      </c>
      <c r="Q92" s="71"/>
      <c r="R92" s="72"/>
    </row>
    <row r="93" spans="1:18" ht="17.25" customHeight="1" x14ac:dyDescent="0.4">
      <c r="A93" s="86"/>
      <c r="B93" s="89"/>
      <c r="C93" s="92"/>
      <c r="D93" s="95"/>
      <c r="E93" s="98"/>
      <c r="F93" s="112"/>
      <c r="G93" s="24" t="s">
        <v>27</v>
      </c>
      <c r="H93" s="21">
        <v>27458</v>
      </c>
      <c r="I93" s="22">
        <v>17.149999999999999</v>
      </c>
      <c r="J93" s="22">
        <f t="shared" si="1"/>
        <v>470904.7</v>
      </c>
      <c r="K93" s="78"/>
      <c r="Q93" s="71"/>
      <c r="R93" s="72"/>
    </row>
    <row r="94" spans="1:18" ht="17.25" customHeight="1" x14ac:dyDescent="0.4">
      <c r="A94" s="111">
        <v>34</v>
      </c>
      <c r="B94" s="103" t="str">
        <f>'[3]★(九電)予定金額'!A996</f>
        <v>弓削コスモス館</v>
      </c>
      <c r="C94" s="92">
        <v>37</v>
      </c>
      <c r="D94" s="95">
        <v>1320</v>
      </c>
      <c r="E94" s="98">
        <v>100</v>
      </c>
      <c r="F94" s="100">
        <f>12*ROUNDDOWN(C94*D94*((185-E94)/100),2)</f>
        <v>498168</v>
      </c>
      <c r="G94" s="23" t="s">
        <v>26</v>
      </c>
      <c r="H94" s="18">
        <v>4377</v>
      </c>
      <c r="I94" s="19">
        <v>18.600000000000001</v>
      </c>
      <c r="J94" s="19">
        <f t="shared" si="1"/>
        <v>81412.2</v>
      </c>
      <c r="K94" s="77">
        <f>ROUNDDOWN(F94+J94+J95,2)</f>
        <v>813866.35</v>
      </c>
      <c r="Q94" s="71"/>
      <c r="R94" s="72"/>
    </row>
    <row r="95" spans="1:18" ht="17.25" customHeight="1" x14ac:dyDescent="0.4">
      <c r="A95" s="111"/>
      <c r="B95" s="89"/>
      <c r="C95" s="92"/>
      <c r="D95" s="95"/>
      <c r="E95" s="98"/>
      <c r="F95" s="112"/>
      <c r="G95" s="24" t="s">
        <v>27</v>
      </c>
      <c r="H95" s="21">
        <v>13661</v>
      </c>
      <c r="I95" s="22">
        <v>17.149999999999999</v>
      </c>
      <c r="J95" s="22">
        <f t="shared" si="1"/>
        <v>234286.15</v>
      </c>
      <c r="K95" s="78"/>
      <c r="Q95" s="71"/>
      <c r="R95" s="72"/>
    </row>
    <row r="96" spans="1:18" ht="17.25" customHeight="1" x14ac:dyDescent="0.4">
      <c r="A96" s="86">
        <v>35</v>
      </c>
      <c r="B96" s="89" t="str">
        <f>'[3]★(九電)予定金額'!A1022</f>
        <v>北野総合支所（本館）</v>
      </c>
      <c r="C96" s="92">
        <v>49</v>
      </c>
      <c r="D96" s="95">
        <v>1320</v>
      </c>
      <c r="E96" s="98">
        <v>100</v>
      </c>
      <c r="F96" s="100">
        <f>12*ROUNDDOWN(C96*D96*((185-E96)/100),2)</f>
        <v>659736</v>
      </c>
      <c r="G96" s="23" t="s">
        <v>26</v>
      </c>
      <c r="H96" s="18">
        <v>27390</v>
      </c>
      <c r="I96" s="19">
        <v>18.600000000000001</v>
      </c>
      <c r="J96" s="19">
        <f t="shared" si="1"/>
        <v>509454</v>
      </c>
      <c r="K96" s="77">
        <f>ROUNDDOWN(F96+J96+J97,2)</f>
        <v>2021013.35</v>
      </c>
      <c r="Q96" s="71"/>
      <c r="R96" s="72"/>
    </row>
    <row r="97" spans="1:18" ht="17.25" customHeight="1" x14ac:dyDescent="0.4">
      <c r="A97" s="86"/>
      <c r="B97" s="89"/>
      <c r="C97" s="92"/>
      <c r="D97" s="95"/>
      <c r="E97" s="98"/>
      <c r="F97" s="112"/>
      <c r="G97" s="24" t="s">
        <v>27</v>
      </c>
      <c r="H97" s="21">
        <v>49669</v>
      </c>
      <c r="I97" s="22">
        <v>17.149999999999999</v>
      </c>
      <c r="J97" s="22">
        <f t="shared" si="1"/>
        <v>851823.35</v>
      </c>
      <c r="K97" s="78"/>
      <c r="Q97" s="71"/>
      <c r="R97" s="72"/>
    </row>
    <row r="98" spans="1:18" ht="17.25" customHeight="1" x14ac:dyDescent="0.4">
      <c r="A98" s="111">
        <v>36</v>
      </c>
      <c r="B98" s="89" t="str">
        <f>'[3]★(九電)予定金額'!A1048</f>
        <v>北野総合支所（西別館）</v>
      </c>
      <c r="C98" s="92">
        <v>11</v>
      </c>
      <c r="D98" s="95">
        <v>1320</v>
      </c>
      <c r="E98" s="98">
        <v>100</v>
      </c>
      <c r="F98" s="100">
        <f>12*ROUNDDOWN(C98*D98*((185-E98)/100),2)</f>
        <v>148104</v>
      </c>
      <c r="G98" s="23" t="s">
        <v>26</v>
      </c>
      <c r="H98" s="18">
        <v>2158</v>
      </c>
      <c r="I98" s="19">
        <v>18.600000000000001</v>
      </c>
      <c r="J98" s="19">
        <f t="shared" si="1"/>
        <v>40138.800000000003</v>
      </c>
      <c r="K98" s="77">
        <f>ROUNDDOWN(F98+J98+J99,2)</f>
        <v>297042.40000000002</v>
      </c>
      <c r="Q98" s="71"/>
      <c r="R98" s="72"/>
    </row>
    <row r="99" spans="1:18" ht="17.25" customHeight="1" x14ac:dyDescent="0.4">
      <c r="A99" s="111"/>
      <c r="B99" s="89"/>
      <c r="C99" s="92"/>
      <c r="D99" s="95"/>
      <c r="E99" s="98"/>
      <c r="F99" s="112"/>
      <c r="G99" s="24" t="s">
        <v>27</v>
      </c>
      <c r="H99" s="21">
        <v>6344</v>
      </c>
      <c r="I99" s="22">
        <v>17.149999999999999</v>
      </c>
      <c r="J99" s="22">
        <f t="shared" si="1"/>
        <v>108799.6</v>
      </c>
      <c r="K99" s="78"/>
      <c r="Q99" s="71"/>
      <c r="R99" s="72"/>
    </row>
    <row r="100" spans="1:18" ht="17.25" customHeight="1" x14ac:dyDescent="0.4">
      <c r="A100" s="86">
        <v>37</v>
      </c>
      <c r="B100" s="103" t="str">
        <f>'[3]★(九電)予定金額'!A1074</f>
        <v>三潴総合支所</v>
      </c>
      <c r="C100" s="92">
        <v>128</v>
      </c>
      <c r="D100" s="95">
        <v>2046</v>
      </c>
      <c r="E100" s="98">
        <v>100</v>
      </c>
      <c r="F100" s="100">
        <f>12*ROUNDDOWN(C100*D100*((185-E100)/100),2)</f>
        <v>2671257.5999999996</v>
      </c>
      <c r="G100" s="23" t="s">
        <v>26</v>
      </c>
      <c r="H100" s="18">
        <v>47571</v>
      </c>
      <c r="I100" s="19">
        <v>12.99</v>
      </c>
      <c r="J100" s="19">
        <f t="shared" si="1"/>
        <v>617947.29</v>
      </c>
      <c r="K100" s="77">
        <f>ROUNDDOWN(F100+J100+J101,2)</f>
        <v>4895283.33</v>
      </c>
      <c r="Q100" s="71"/>
      <c r="R100" s="72"/>
    </row>
    <row r="101" spans="1:18" ht="17.25" customHeight="1" x14ac:dyDescent="0.4">
      <c r="A101" s="86"/>
      <c r="B101" s="89"/>
      <c r="C101" s="92"/>
      <c r="D101" s="95"/>
      <c r="E101" s="98"/>
      <c r="F101" s="112"/>
      <c r="G101" s="24" t="s">
        <v>27</v>
      </c>
      <c r="H101" s="21">
        <v>133174</v>
      </c>
      <c r="I101" s="22">
        <v>12.06</v>
      </c>
      <c r="J101" s="22">
        <f t="shared" si="1"/>
        <v>1606078.44</v>
      </c>
      <c r="K101" s="78"/>
      <c r="Q101" s="71"/>
      <c r="R101" s="72"/>
    </row>
    <row r="102" spans="1:18" ht="17.25" customHeight="1" x14ac:dyDescent="0.4">
      <c r="A102" s="111">
        <v>38</v>
      </c>
      <c r="B102" s="103" t="str">
        <f>'[3]★(九電)予定金額'!A1100</f>
        <v>城島ふれあいセンター</v>
      </c>
      <c r="C102" s="92">
        <v>58</v>
      </c>
      <c r="D102" s="108">
        <v>2046</v>
      </c>
      <c r="E102" s="98">
        <v>100</v>
      </c>
      <c r="F102" s="100">
        <f>12*ROUNDDOWN(C102*D102*((185-E102)/100),2)</f>
        <v>1210413.6000000001</v>
      </c>
      <c r="G102" s="23" t="s">
        <v>26</v>
      </c>
      <c r="H102" s="18">
        <v>11378</v>
      </c>
      <c r="I102" s="19">
        <v>12.99</v>
      </c>
      <c r="J102" s="19">
        <f t="shared" si="1"/>
        <v>147800.22</v>
      </c>
      <c r="K102" s="77">
        <f>ROUNDDOWN(F102+J102+J103,2)</f>
        <v>1767904.08</v>
      </c>
      <c r="Q102" s="71"/>
      <c r="R102" s="72"/>
    </row>
    <row r="103" spans="1:18" ht="17.25" customHeight="1" x14ac:dyDescent="0.4">
      <c r="A103" s="111"/>
      <c r="B103" s="89"/>
      <c r="C103" s="92"/>
      <c r="D103" s="94"/>
      <c r="E103" s="98"/>
      <c r="F103" s="112"/>
      <c r="G103" s="24" t="s">
        <v>27</v>
      </c>
      <c r="H103" s="21">
        <v>33971</v>
      </c>
      <c r="I103" s="22">
        <v>12.06</v>
      </c>
      <c r="J103" s="22">
        <f t="shared" si="1"/>
        <v>409690.26</v>
      </c>
      <c r="K103" s="78"/>
      <c r="Q103" s="71"/>
      <c r="R103" s="72"/>
    </row>
    <row r="104" spans="1:18" ht="17.25" customHeight="1" x14ac:dyDescent="0.4">
      <c r="A104" s="86">
        <v>39</v>
      </c>
      <c r="B104" s="89" t="str">
        <f>'[3]★(九電)予定金額'!A1126</f>
        <v>城島総合文化センター</v>
      </c>
      <c r="C104" s="92">
        <v>510</v>
      </c>
      <c r="D104" s="95">
        <v>1320</v>
      </c>
      <c r="E104" s="98">
        <v>100</v>
      </c>
      <c r="F104" s="110">
        <f>12*ROUNDDOWN(C104*D104*((185-E104)/100),2)</f>
        <v>6866640</v>
      </c>
      <c r="G104" s="23" t="s">
        <v>28</v>
      </c>
      <c r="H104" s="18">
        <v>88750</v>
      </c>
      <c r="I104" s="19">
        <v>21</v>
      </c>
      <c r="J104" s="19">
        <f t="shared" si="1"/>
        <v>1863750</v>
      </c>
      <c r="K104" s="78">
        <f>ROUNDDOWN(F104+J104+J105+J106+J107,2)</f>
        <v>14292202.890000001</v>
      </c>
      <c r="Q104" s="71"/>
      <c r="R104" s="72"/>
    </row>
    <row r="105" spans="1:18" ht="17.25" customHeight="1" x14ac:dyDescent="0.4">
      <c r="A105" s="86"/>
      <c r="B105" s="89"/>
      <c r="C105" s="92"/>
      <c r="D105" s="95"/>
      <c r="E105" s="98"/>
      <c r="F105" s="100"/>
      <c r="G105" s="32" t="s">
        <v>29</v>
      </c>
      <c r="H105" s="33">
        <v>41621</v>
      </c>
      <c r="I105" s="34">
        <v>12.87</v>
      </c>
      <c r="J105" s="34">
        <f t="shared" si="1"/>
        <v>535662.27</v>
      </c>
      <c r="K105" s="78"/>
      <c r="Q105" s="71"/>
      <c r="R105" s="72"/>
    </row>
    <row r="106" spans="1:18" ht="17.25" customHeight="1" x14ac:dyDescent="0.4">
      <c r="A106" s="86"/>
      <c r="B106" s="89"/>
      <c r="C106" s="92"/>
      <c r="D106" s="95"/>
      <c r="E106" s="98"/>
      <c r="F106" s="100"/>
      <c r="G106" s="32" t="s">
        <v>30</v>
      </c>
      <c r="H106" s="33">
        <v>187551</v>
      </c>
      <c r="I106" s="34">
        <v>19.34</v>
      </c>
      <c r="J106" s="34">
        <f t="shared" si="1"/>
        <v>3627236.34</v>
      </c>
      <c r="K106" s="78"/>
      <c r="Q106" s="71"/>
      <c r="R106" s="72"/>
    </row>
    <row r="107" spans="1:18" ht="17.25" customHeight="1" x14ac:dyDescent="0.4">
      <c r="A107" s="105"/>
      <c r="B107" s="106"/>
      <c r="C107" s="107"/>
      <c r="D107" s="108"/>
      <c r="E107" s="109"/>
      <c r="F107" s="100"/>
      <c r="G107" s="39" t="s">
        <v>31</v>
      </c>
      <c r="H107" s="15">
        <v>117162</v>
      </c>
      <c r="I107" s="16">
        <v>11.94</v>
      </c>
      <c r="J107" s="35">
        <f t="shared" si="1"/>
        <v>1398914.28</v>
      </c>
      <c r="K107" s="102"/>
      <c r="Q107" s="71"/>
      <c r="R107" s="72"/>
    </row>
    <row r="108" spans="1:18" ht="17.25" customHeight="1" x14ac:dyDescent="0.4">
      <c r="A108" s="86">
        <v>40</v>
      </c>
      <c r="B108" s="103" t="str">
        <f>'[3]★(九電)予定金額'!A1164</f>
        <v>城島総合支所庁舎他分</v>
      </c>
      <c r="C108" s="92">
        <v>99</v>
      </c>
      <c r="D108" s="95">
        <v>2046</v>
      </c>
      <c r="E108" s="98">
        <v>100</v>
      </c>
      <c r="F108" s="104">
        <f>12*ROUNDDOWN(C108*D108*((185-E108)/100),2)</f>
        <v>2066050.7999999998</v>
      </c>
      <c r="G108" s="25" t="s">
        <v>26</v>
      </c>
      <c r="H108" s="40">
        <v>51098</v>
      </c>
      <c r="I108" s="26">
        <v>12.99</v>
      </c>
      <c r="J108" s="26">
        <f t="shared" si="1"/>
        <v>663763.02</v>
      </c>
      <c r="K108" s="78">
        <f>ROUNDDOWN(F108+J108+J109,2)</f>
        <v>4210227.0599999996</v>
      </c>
      <c r="Q108" s="71"/>
      <c r="R108" s="72"/>
    </row>
    <row r="109" spans="1:18" ht="17.25" customHeight="1" x14ac:dyDescent="0.4">
      <c r="A109" s="86"/>
      <c r="B109" s="89"/>
      <c r="C109" s="92"/>
      <c r="D109" s="95"/>
      <c r="E109" s="98"/>
      <c r="F109" s="104"/>
      <c r="G109" s="24" t="s">
        <v>27</v>
      </c>
      <c r="H109" s="21">
        <v>122754</v>
      </c>
      <c r="I109" s="22">
        <v>12.06</v>
      </c>
      <c r="J109" s="22">
        <f t="shared" si="1"/>
        <v>1480413.24</v>
      </c>
      <c r="K109" s="78"/>
      <c r="Q109" s="71"/>
      <c r="R109" s="72"/>
    </row>
    <row r="110" spans="1:18" ht="17.25" customHeight="1" x14ac:dyDescent="0.4">
      <c r="A110" s="85">
        <v>41</v>
      </c>
      <c r="B110" s="88" t="str">
        <f>'[3]★(九電)予定金額'!A1189</f>
        <v>久留米シティプラザ</v>
      </c>
      <c r="C110" s="91">
        <v>1133</v>
      </c>
      <c r="D110" s="94">
        <v>2046</v>
      </c>
      <c r="E110" s="97">
        <v>100</v>
      </c>
      <c r="F110" s="100">
        <f>12*ROUNDDOWN(C110*D110*((185-E110)/100),2)</f>
        <v>23644803.600000001</v>
      </c>
      <c r="G110" s="41" t="s">
        <v>28</v>
      </c>
      <c r="H110" s="30">
        <v>385424</v>
      </c>
      <c r="I110" s="31">
        <v>14.11</v>
      </c>
      <c r="J110" s="35">
        <f t="shared" si="1"/>
        <v>5438332.6399999997</v>
      </c>
      <c r="K110" s="77">
        <f>ROUNDDOWN(F110+J110+J111+J112+J113,2)</f>
        <v>49212299.229999997</v>
      </c>
      <c r="Q110" s="71"/>
      <c r="R110" s="72"/>
    </row>
    <row r="111" spans="1:18" ht="17.25" customHeight="1" x14ac:dyDescent="0.4">
      <c r="A111" s="86"/>
      <c r="B111" s="89"/>
      <c r="C111" s="92"/>
      <c r="D111" s="95"/>
      <c r="E111" s="98"/>
      <c r="F111" s="100"/>
      <c r="G111" s="32" t="s">
        <v>29</v>
      </c>
      <c r="H111" s="33">
        <v>206146</v>
      </c>
      <c r="I111" s="34">
        <v>10.29</v>
      </c>
      <c r="J111" s="34">
        <f t="shared" si="1"/>
        <v>2121242.34</v>
      </c>
      <c r="K111" s="78"/>
      <c r="Q111" s="71"/>
      <c r="R111" s="72"/>
    </row>
    <row r="112" spans="1:18" ht="17.25" customHeight="1" x14ac:dyDescent="0.4">
      <c r="A112" s="86"/>
      <c r="B112" s="89"/>
      <c r="C112" s="92"/>
      <c r="D112" s="95"/>
      <c r="E112" s="98"/>
      <c r="F112" s="100"/>
      <c r="G112" s="32" t="s">
        <v>30</v>
      </c>
      <c r="H112" s="33">
        <v>994805</v>
      </c>
      <c r="I112" s="34">
        <v>13.09</v>
      </c>
      <c r="J112" s="34">
        <f t="shared" si="1"/>
        <v>13021997.449999999</v>
      </c>
      <c r="K112" s="78"/>
      <c r="Q112" s="71"/>
      <c r="R112" s="72"/>
    </row>
    <row r="113" spans="1:37" ht="17.25" customHeight="1" thickBot="1" x14ac:dyDescent="0.45">
      <c r="A113" s="87"/>
      <c r="B113" s="90"/>
      <c r="C113" s="93"/>
      <c r="D113" s="96"/>
      <c r="E113" s="99"/>
      <c r="F113" s="101"/>
      <c r="G113" s="42" t="s">
        <v>31</v>
      </c>
      <c r="H113" s="43">
        <v>519367</v>
      </c>
      <c r="I113" s="44">
        <v>9.6</v>
      </c>
      <c r="J113" s="45">
        <f t="shared" si="1"/>
        <v>4985923.2</v>
      </c>
      <c r="K113" s="79"/>
      <c r="Q113" s="71"/>
      <c r="R113" s="72"/>
    </row>
    <row r="114" spans="1:37" s="55" customFormat="1" ht="24.75" customHeight="1" thickBot="1" x14ac:dyDescent="0.45">
      <c r="A114" s="80" t="s">
        <v>32</v>
      </c>
      <c r="B114" s="81"/>
      <c r="C114" s="46">
        <f>SUM(C10:C113)</f>
        <v>7952</v>
      </c>
      <c r="D114" s="47"/>
      <c r="E114" s="48"/>
      <c r="F114" s="49">
        <f>SUM(F10:F113)</f>
        <v>141979899.59999999</v>
      </c>
      <c r="G114" s="50"/>
      <c r="H114" s="51">
        <f>SUM(H10:H113)</f>
        <v>15358346</v>
      </c>
      <c r="I114" s="52"/>
      <c r="J114" s="53">
        <f>SUM(J10:J113)</f>
        <v>196942180.86000004</v>
      </c>
      <c r="K114" s="54">
        <f>SUM(K10:K113)</f>
        <v>338922080.45999998</v>
      </c>
      <c r="L114" s="55" t="s">
        <v>33</v>
      </c>
      <c r="M114" s="73"/>
      <c r="N114" s="73"/>
      <c r="O114" s="73"/>
      <c r="P114" s="73"/>
      <c r="Q114" s="74"/>
      <c r="R114" s="75"/>
      <c r="S114" s="75"/>
      <c r="T114" s="75"/>
      <c r="U114" s="75"/>
      <c r="V114" s="75"/>
      <c r="W114" s="75"/>
      <c r="X114" s="75"/>
      <c r="Y114" s="75"/>
      <c r="Z114" s="75"/>
      <c r="AA114" s="75"/>
      <c r="AB114" s="75"/>
      <c r="AC114" s="75"/>
      <c r="AD114" s="75"/>
      <c r="AE114" s="75"/>
      <c r="AF114" s="75"/>
      <c r="AG114" s="75"/>
      <c r="AH114" s="75"/>
      <c r="AI114" s="75"/>
      <c r="AJ114" s="75"/>
      <c r="AK114" s="75"/>
    </row>
    <row r="115" spans="1:37" ht="20.100000000000001" customHeight="1" thickBot="1" x14ac:dyDescent="0.45">
      <c r="C115" s="56"/>
      <c r="D115" s="57"/>
      <c r="E115" s="56"/>
      <c r="F115" s="57"/>
      <c r="G115" s="56"/>
      <c r="H115" s="57"/>
      <c r="I115" s="57"/>
      <c r="J115" s="57"/>
      <c r="K115" s="57"/>
    </row>
    <row r="116" spans="1:37" ht="27" customHeight="1" thickBot="1" x14ac:dyDescent="0.45">
      <c r="B116" s="82" t="s">
        <v>34</v>
      </c>
      <c r="C116" s="82"/>
      <c r="D116" s="82"/>
      <c r="E116" s="82"/>
      <c r="F116" s="82"/>
      <c r="G116" s="82"/>
      <c r="I116" s="58" t="s">
        <v>35</v>
      </c>
      <c r="J116" s="55" t="s">
        <v>36</v>
      </c>
      <c r="K116" s="59">
        <f>ROUNDDOWN(K114,0)</f>
        <v>338922080</v>
      </c>
      <c r="L116" s="2" t="s">
        <v>37</v>
      </c>
      <c r="Q116" s="76"/>
    </row>
    <row r="117" spans="1:37" ht="27" customHeight="1" thickBot="1" x14ac:dyDescent="0.45">
      <c r="B117" s="82"/>
      <c r="C117" s="82"/>
      <c r="D117" s="82"/>
      <c r="E117" s="82"/>
      <c r="F117" s="82"/>
      <c r="G117" s="82"/>
      <c r="K117" s="60"/>
    </row>
    <row r="118" spans="1:37" ht="27" customHeight="1" thickBot="1" x14ac:dyDescent="0.45">
      <c r="B118" s="82"/>
      <c r="C118" s="82"/>
      <c r="D118" s="82"/>
      <c r="E118" s="82"/>
      <c r="F118" s="82"/>
      <c r="G118" s="82"/>
      <c r="H118" s="61" t="s">
        <v>38</v>
      </c>
      <c r="I118" s="58" t="s">
        <v>39</v>
      </c>
      <c r="J118" s="55" t="s">
        <v>40</v>
      </c>
      <c r="K118" s="62">
        <f>ROUNDUP(K116*100/110,0)</f>
        <v>308110982</v>
      </c>
      <c r="L118" s="2" t="s">
        <v>41</v>
      </c>
      <c r="Q118" s="83"/>
      <c r="R118" s="83"/>
    </row>
    <row r="119" spans="1:37" ht="27" customHeight="1" x14ac:dyDescent="0.4">
      <c r="B119" s="82"/>
      <c r="C119" s="82"/>
      <c r="D119" s="82"/>
      <c r="E119" s="82"/>
      <c r="F119" s="82"/>
      <c r="G119" s="82"/>
      <c r="H119" s="55"/>
      <c r="J119" s="84" t="s">
        <v>42</v>
      </c>
      <c r="K119" s="84"/>
    </row>
    <row r="120" spans="1:37" ht="15" customHeight="1" x14ac:dyDescent="0.4">
      <c r="B120" s="63" t="str">
        <f>'[3]別紙6-1'!B120</f>
        <v>※　№1　久留米市庁舎はR3年１月から空調機改修及びコジェネレーションシステム（35ｋW×６台）が稼働しています。よって、本資料の数値は参考値としてください。</v>
      </c>
      <c r="C120" s="58"/>
      <c r="D120" s="55"/>
      <c r="E120" s="58"/>
      <c r="F120" s="55"/>
      <c r="G120" s="55"/>
      <c r="H120" s="55"/>
    </row>
    <row r="121" spans="1:37" ht="15" customHeight="1" x14ac:dyDescent="0.4">
      <c r="B121" s="63" t="str">
        <f>'[3]別紙6-1'!B121</f>
        <v>※　№5　中央図書館はR4年１月に空調機改修を予定しています。よって、本資料の数値は参考値としてください。</v>
      </c>
      <c r="E121" s="64"/>
      <c r="F121" s="65"/>
      <c r="G121" s="65"/>
      <c r="H121" s="65"/>
    </row>
    <row r="122" spans="1:37" ht="15" customHeight="1" x14ac:dyDescent="0.4">
      <c r="B122" s="63"/>
      <c r="E122" s="64"/>
      <c r="F122" s="66"/>
      <c r="G122" s="64"/>
      <c r="H122" s="66"/>
    </row>
    <row r="123" spans="1:37" x14ac:dyDescent="0.4">
      <c r="B123" s="66"/>
      <c r="C123" s="64"/>
      <c r="D123" s="66"/>
      <c r="E123" s="64"/>
      <c r="F123" s="66"/>
      <c r="G123" s="66"/>
      <c r="H123" s="66"/>
    </row>
  </sheetData>
  <sheetProtection algorithmName="SHA-512" hashValue="BUUcd5Xu8Ii7kd7wpJNrs5ddZPXhiTwAsWIYMuc4w3e8GPRPD9xPOYlD6mhmc9MV75VkAn/QY4GMCG6HPLA9AQ==" saltValue="jN2JUDz0wR4urgcl6VhcbA==" spinCount="100000" sheet="1"/>
  <mergeCells count="307">
    <mergeCell ref="F6:F7"/>
    <mergeCell ref="G6:H7"/>
    <mergeCell ref="I6:I7"/>
    <mergeCell ref="J6:J7"/>
    <mergeCell ref="G8:H8"/>
    <mergeCell ref="G9:H9"/>
    <mergeCell ref="A1:L1"/>
    <mergeCell ref="A2:L2"/>
    <mergeCell ref="A5:A9"/>
    <mergeCell ref="B5:B9"/>
    <mergeCell ref="C5:F5"/>
    <mergeCell ref="G5:J5"/>
    <mergeCell ref="K5:K7"/>
    <mergeCell ref="C6:C7"/>
    <mergeCell ref="D6:D7"/>
    <mergeCell ref="E6:E7"/>
    <mergeCell ref="K10:K11"/>
    <mergeCell ref="A12:A13"/>
    <mergeCell ref="B12:B13"/>
    <mergeCell ref="C12:C13"/>
    <mergeCell ref="D12:D13"/>
    <mergeCell ref="E12:E13"/>
    <mergeCell ref="F12:F13"/>
    <mergeCell ref="K12:K13"/>
    <mergeCell ref="A10:A11"/>
    <mergeCell ref="B10:B11"/>
    <mergeCell ref="C10:C11"/>
    <mergeCell ref="D10:D11"/>
    <mergeCell ref="E10:E11"/>
    <mergeCell ref="F10:F11"/>
    <mergeCell ref="K14:K15"/>
    <mergeCell ref="A16:A17"/>
    <mergeCell ref="B16:B17"/>
    <mergeCell ref="C16:C17"/>
    <mergeCell ref="D16:D17"/>
    <mergeCell ref="E16:E17"/>
    <mergeCell ref="F16:F17"/>
    <mergeCell ref="K16:K17"/>
    <mergeCell ref="A14:A15"/>
    <mergeCell ref="B14:B15"/>
    <mergeCell ref="C14:C15"/>
    <mergeCell ref="D14:D15"/>
    <mergeCell ref="E14:E15"/>
    <mergeCell ref="F14:F15"/>
    <mergeCell ref="K18:K19"/>
    <mergeCell ref="A20:A21"/>
    <mergeCell ref="B20:B21"/>
    <mergeCell ref="C20:C21"/>
    <mergeCell ref="D20:D21"/>
    <mergeCell ref="E20:E21"/>
    <mergeCell ref="F20:F21"/>
    <mergeCell ref="K20:K21"/>
    <mergeCell ref="A18:A19"/>
    <mergeCell ref="B18:B19"/>
    <mergeCell ref="C18:C19"/>
    <mergeCell ref="D18:D19"/>
    <mergeCell ref="E18:E19"/>
    <mergeCell ref="F18:F19"/>
    <mergeCell ref="K22:K25"/>
    <mergeCell ref="A26:A27"/>
    <mergeCell ref="B26:B27"/>
    <mergeCell ref="C26:C27"/>
    <mergeCell ref="D26:D27"/>
    <mergeCell ref="E26:E27"/>
    <mergeCell ref="F26:F27"/>
    <mergeCell ref="K26:K27"/>
    <mergeCell ref="A22:A25"/>
    <mergeCell ref="B22:B25"/>
    <mergeCell ref="C22:C25"/>
    <mergeCell ref="D22:D25"/>
    <mergeCell ref="E22:E25"/>
    <mergeCell ref="F22:F25"/>
    <mergeCell ref="K28:K29"/>
    <mergeCell ref="A30:A33"/>
    <mergeCell ref="B30:B33"/>
    <mergeCell ref="C30:C33"/>
    <mergeCell ref="D30:D33"/>
    <mergeCell ref="E30:E33"/>
    <mergeCell ref="F30:F33"/>
    <mergeCell ref="K30:K33"/>
    <mergeCell ref="A28:A29"/>
    <mergeCell ref="B28:B29"/>
    <mergeCell ref="C28:C29"/>
    <mergeCell ref="D28:D29"/>
    <mergeCell ref="E28:E29"/>
    <mergeCell ref="F28:F29"/>
    <mergeCell ref="K34:K35"/>
    <mergeCell ref="A36:A37"/>
    <mergeCell ref="B36:B37"/>
    <mergeCell ref="C36:C37"/>
    <mergeCell ref="D36:D37"/>
    <mergeCell ref="E36:E37"/>
    <mergeCell ref="F36:F37"/>
    <mergeCell ref="K36:K37"/>
    <mergeCell ref="A34:A35"/>
    <mergeCell ref="B34:B35"/>
    <mergeCell ref="C34:C35"/>
    <mergeCell ref="D34:D35"/>
    <mergeCell ref="E34:E35"/>
    <mergeCell ref="F34:F35"/>
    <mergeCell ref="K38:K39"/>
    <mergeCell ref="A40:A43"/>
    <mergeCell ref="B40:B43"/>
    <mergeCell ref="C40:C43"/>
    <mergeCell ref="D40:D43"/>
    <mergeCell ref="E40:E43"/>
    <mergeCell ref="F40:F43"/>
    <mergeCell ref="K40:K43"/>
    <mergeCell ref="A38:A39"/>
    <mergeCell ref="B38:B39"/>
    <mergeCell ref="C38:C39"/>
    <mergeCell ref="D38:D39"/>
    <mergeCell ref="E38:E39"/>
    <mergeCell ref="F38:F39"/>
    <mergeCell ref="K44:K47"/>
    <mergeCell ref="A48:A49"/>
    <mergeCell ref="B48:B49"/>
    <mergeCell ref="C48:C49"/>
    <mergeCell ref="D48:D49"/>
    <mergeCell ref="E48:E49"/>
    <mergeCell ref="F48:F49"/>
    <mergeCell ref="K48:K49"/>
    <mergeCell ref="A44:A47"/>
    <mergeCell ref="B44:B47"/>
    <mergeCell ref="C44:C47"/>
    <mergeCell ref="D44:D47"/>
    <mergeCell ref="E44:E47"/>
    <mergeCell ref="F44:F47"/>
    <mergeCell ref="K50:K51"/>
    <mergeCell ref="A52:A55"/>
    <mergeCell ref="B52:B55"/>
    <mergeCell ref="C52:C55"/>
    <mergeCell ref="D52:D55"/>
    <mergeCell ref="E52:E55"/>
    <mergeCell ref="F52:F55"/>
    <mergeCell ref="K52:K55"/>
    <mergeCell ref="A50:A51"/>
    <mergeCell ref="B50:B51"/>
    <mergeCell ref="C50:C51"/>
    <mergeCell ref="D50:D51"/>
    <mergeCell ref="E50:E51"/>
    <mergeCell ref="F50:F51"/>
    <mergeCell ref="K56:K57"/>
    <mergeCell ref="A58:A59"/>
    <mergeCell ref="B58:B59"/>
    <mergeCell ref="C58:C59"/>
    <mergeCell ref="D58:D59"/>
    <mergeCell ref="E58:E59"/>
    <mergeCell ref="F58:F59"/>
    <mergeCell ref="K58:K59"/>
    <mergeCell ref="A56:A57"/>
    <mergeCell ref="B56:B57"/>
    <mergeCell ref="C56:C57"/>
    <mergeCell ref="D56:D57"/>
    <mergeCell ref="E56:E57"/>
    <mergeCell ref="F56:F57"/>
    <mergeCell ref="K60:K61"/>
    <mergeCell ref="A62:A63"/>
    <mergeCell ref="B62:B63"/>
    <mergeCell ref="C62:C63"/>
    <mergeCell ref="D62:D63"/>
    <mergeCell ref="E62:E63"/>
    <mergeCell ref="F62:F63"/>
    <mergeCell ref="K62:K63"/>
    <mergeCell ref="A60:A61"/>
    <mergeCell ref="B60:B61"/>
    <mergeCell ref="C60:C61"/>
    <mergeCell ref="D60:D61"/>
    <mergeCell ref="E60:E61"/>
    <mergeCell ref="F60:F61"/>
    <mergeCell ref="K64:K67"/>
    <mergeCell ref="A68:A71"/>
    <mergeCell ref="B68:B71"/>
    <mergeCell ref="C68:C71"/>
    <mergeCell ref="D68:D71"/>
    <mergeCell ref="E68:E71"/>
    <mergeCell ref="F68:F71"/>
    <mergeCell ref="K68:K71"/>
    <mergeCell ref="A64:A67"/>
    <mergeCell ref="B64:B67"/>
    <mergeCell ref="C64:C67"/>
    <mergeCell ref="D64:D67"/>
    <mergeCell ref="E64:E67"/>
    <mergeCell ref="F64:F67"/>
    <mergeCell ref="K72:K75"/>
    <mergeCell ref="A76:A79"/>
    <mergeCell ref="B76:B79"/>
    <mergeCell ref="C76:C79"/>
    <mergeCell ref="D76:D79"/>
    <mergeCell ref="E76:E79"/>
    <mergeCell ref="F76:F79"/>
    <mergeCell ref="K76:K79"/>
    <mergeCell ref="A72:A75"/>
    <mergeCell ref="B72:B75"/>
    <mergeCell ref="C72:C75"/>
    <mergeCell ref="D72:D75"/>
    <mergeCell ref="E72:E75"/>
    <mergeCell ref="F72:F75"/>
    <mergeCell ref="K80:K81"/>
    <mergeCell ref="A82:A83"/>
    <mergeCell ref="B82:B83"/>
    <mergeCell ref="C82:C83"/>
    <mergeCell ref="D82:D83"/>
    <mergeCell ref="E82:E83"/>
    <mergeCell ref="F82:F83"/>
    <mergeCell ref="K82:K83"/>
    <mergeCell ref="A80:A81"/>
    <mergeCell ref="B80:B81"/>
    <mergeCell ref="C80:C81"/>
    <mergeCell ref="D80:D81"/>
    <mergeCell ref="E80:E81"/>
    <mergeCell ref="F80:F81"/>
    <mergeCell ref="K84:K85"/>
    <mergeCell ref="A86:A87"/>
    <mergeCell ref="B86:B87"/>
    <mergeCell ref="C86:C87"/>
    <mergeCell ref="D86:D87"/>
    <mergeCell ref="E86:E87"/>
    <mergeCell ref="F86:F87"/>
    <mergeCell ref="K86:K87"/>
    <mergeCell ref="A84:A85"/>
    <mergeCell ref="B84:B85"/>
    <mergeCell ref="C84:C85"/>
    <mergeCell ref="D84:D85"/>
    <mergeCell ref="E84:E85"/>
    <mergeCell ref="F84:F85"/>
    <mergeCell ref="K88:K89"/>
    <mergeCell ref="A90:A91"/>
    <mergeCell ref="B90:B91"/>
    <mergeCell ref="C90:C91"/>
    <mergeCell ref="D90:D91"/>
    <mergeCell ref="E90:E91"/>
    <mergeCell ref="F90:F91"/>
    <mergeCell ref="K90:K91"/>
    <mergeCell ref="A88:A89"/>
    <mergeCell ref="B88:B89"/>
    <mergeCell ref="C88:C89"/>
    <mergeCell ref="D88:D89"/>
    <mergeCell ref="E88:E89"/>
    <mergeCell ref="F88:F89"/>
    <mergeCell ref="K92:K93"/>
    <mergeCell ref="A94:A95"/>
    <mergeCell ref="B94:B95"/>
    <mergeCell ref="C94:C95"/>
    <mergeCell ref="D94:D95"/>
    <mergeCell ref="E94:E95"/>
    <mergeCell ref="F94:F95"/>
    <mergeCell ref="K94:K95"/>
    <mergeCell ref="A92:A93"/>
    <mergeCell ref="B92:B93"/>
    <mergeCell ref="C92:C93"/>
    <mergeCell ref="D92:D93"/>
    <mergeCell ref="E92:E93"/>
    <mergeCell ref="F92:F93"/>
    <mergeCell ref="K96:K97"/>
    <mergeCell ref="A98:A99"/>
    <mergeCell ref="B98:B99"/>
    <mergeCell ref="C98:C99"/>
    <mergeCell ref="D98:D99"/>
    <mergeCell ref="E98:E99"/>
    <mergeCell ref="F98:F99"/>
    <mergeCell ref="K98:K99"/>
    <mergeCell ref="A96:A97"/>
    <mergeCell ref="B96:B97"/>
    <mergeCell ref="C96:C97"/>
    <mergeCell ref="D96:D97"/>
    <mergeCell ref="E96:E97"/>
    <mergeCell ref="F96:F97"/>
    <mergeCell ref="K100:K101"/>
    <mergeCell ref="A102:A103"/>
    <mergeCell ref="B102:B103"/>
    <mergeCell ref="C102:C103"/>
    <mergeCell ref="D102:D103"/>
    <mergeCell ref="E102:E103"/>
    <mergeCell ref="F102:F103"/>
    <mergeCell ref="K102:K103"/>
    <mergeCell ref="A100:A101"/>
    <mergeCell ref="B100:B101"/>
    <mergeCell ref="C100:C101"/>
    <mergeCell ref="D100:D101"/>
    <mergeCell ref="E100:E101"/>
    <mergeCell ref="F100:F101"/>
    <mergeCell ref="K104:K107"/>
    <mergeCell ref="A108:A109"/>
    <mergeCell ref="B108:B109"/>
    <mergeCell ref="C108:C109"/>
    <mergeCell ref="D108:D109"/>
    <mergeCell ref="E108:E109"/>
    <mergeCell ref="F108:F109"/>
    <mergeCell ref="K108:K109"/>
    <mergeCell ref="A104:A107"/>
    <mergeCell ref="B104:B107"/>
    <mergeCell ref="C104:C107"/>
    <mergeCell ref="D104:D107"/>
    <mergeCell ref="E104:E107"/>
    <mergeCell ref="F104:F107"/>
    <mergeCell ref="K110:K113"/>
    <mergeCell ref="A114:B114"/>
    <mergeCell ref="B116:G119"/>
    <mergeCell ref="Q118:R118"/>
    <mergeCell ref="J119:K119"/>
    <mergeCell ref="A110:A113"/>
    <mergeCell ref="B110:B113"/>
    <mergeCell ref="C110:C113"/>
    <mergeCell ref="D110:D113"/>
    <mergeCell ref="E110:E113"/>
    <mergeCell ref="F110:F113"/>
  </mergeCells>
  <phoneticPr fontId="3"/>
  <printOptions horizontalCentered="1"/>
  <pageMargins left="0.78740157480314965" right="0.78740157480314965" top="1.1811023622047245" bottom="0" header="0.19685039370078741" footer="0.19685039370078741"/>
  <pageSetup paperSize="8" scale="4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別紙6-2</vt:lpstr>
      <vt:lpstr>'別紙6-2'!Print_Area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2021-08-10T01:52:01Z</dcterms:modified>
</cp:coreProperties>
</file>