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1801\g-013555-$\2022\G8 介護保険\8　保険料賦課\02_保険料賦課通知\02_封入封緘\☆R5\2 入札公告(済）\HP用（R5)\"/>
    </mc:Choice>
  </mc:AlternateContent>
  <bookViews>
    <workbookView xWindow="0" yWindow="0" windowWidth="20490" windowHeight="7770" tabRatio="597" activeTab="4"/>
  </bookViews>
  <sheets>
    <sheet name="単価票" sheetId="4" r:id="rId1"/>
    <sheet name="①国民健康保険" sheetId="16" r:id="rId2"/>
    <sheet name="②後期高齢者（賦課）" sheetId="17" r:id="rId3"/>
    <sheet name="③後期高齢者（収納）" sheetId="18" r:id="rId4"/>
    <sheet name="④介護保険" sheetId="19" r:id="rId5"/>
  </sheets>
  <definedNames>
    <definedName name="_xlnm.Print_Area" localSheetId="1">①国民健康保険!$A$1:$S$145</definedName>
    <definedName name="_xlnm.Print_Area" localSheetId="2">'②後期高齢者（賦課）'!$A:$S</definedName>
    <definedName name="_xlnm.Print_Area" localSheetId="4">④介護保険!$A$1:$S$86</definedName>
    <definedName name="_xlnm.Print_Area" localSheetId="0">単価票!$A$1:$O$15</definedName>
    <definedName name="_xlnm.Print_Titles" localSheetId="1">①国民健康保険!$1:$2</definedName>
    <definedName name="_xlnm.Print_Titles" localSheetId="2">'②後期高齢者（賦課）'!$1:$2</definedName>
    <definedName name="_xlnm.Print_Titles" localSheetId="4">④介護保険!$1:$2</definedName>
  </definedNames>
  <calcPr calcId="162913"/>
</workbook>
</file>

<file path=xl/calcChain.xml><?xml version="1.0" encoding="utf-8"?>
<calcChain xmlns="http://schemas.openxmlformats.org/spreadsheetml/2006/main">
  <c r="S4" i="19" l="1"/>
  <c r="S5" i="19"/>
  <c r="S6" i="19"/>
  <c r="S7" i="19"/>
  <c r="S8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7" i="19"/>
  <c r="S48" i="19"/>
  <c r="S49" i="19"/>
  <c r="S50" i="19"/>
  <c r="S51" i="19"/>
  <c r="S52" i="19"/>
  <c r="S53" i="19"/>
  <c r="S54" i="19"/>
  <c r="S55" i="19"/>
  <c r="S56" i="19"/>
  <c r="S57" i="19"/>
  <c r="S58" i="19"/>
  <c r="S59" i="19"/>
  <c r="S60" i="19"/>
  <c r="S61" i="19"/>
  <c r="S62" i="19"/>
  <c r="S63" i="19"/>
  <c r="S64" i="19"/>
  <c r="S65" i="19"/>
  <c r="S66" i="19"/>
  <c r="S67" i="19"/>
  <c r="S68" i="19"/>
  <c r="S69" i="19"/>
  <c r="S70" i="19"/>
  <c r="S71" i="19"/>
  <c r="S72" i="19"/>
  <c r="S73" i="19"/>
  <c r="S74" i="19"/>
  <c r="S75" i="19"/>
  <c r="S76" i="19"/>
  <c r="S77" i="19"/>
  <c r="S78" i="19"/>
  <c r="S79" i="19"/>
  <c r="S80" i="19"/>
  <c r="H81" i="19" l="1"/>
  <c r="J3" i="16"/>
  <c r="K3" i="16"/>
  <c r="L3" i="16"/>
  <c r="M3" i="16"/>
  <c r="O3" i="16"/>
  <c r="P3" i="16"/>
  <c r="J4" i="16"/>
  <c r="K4" i="16"/>
  <c r="L4" i="16"/>
  <c r="M4" i="16"/>
  <c r="O4" i="16"/>
  <c r="P4" i="16"/>
  <c r="J5" i="16"/>
  <c r="K5" i="16"/>
  <c r="L5" i="16"/>
  <c r="M5" i="16"/>
  <c r="O5" i="16"/>
  <c r="P5" i="16"/>
  <c r="J6" i="16"/>
  <c r="Q6" i="16" s="1"/>
  <c r="S6" i="16" s="1"/>
  <c r="K6" i="16"/>
  <c r="L6" i="16"/>
  <c r="M6" i="16"/>
  <c r="O6" i="16"/>
  <c r="P6" i="16"/>
  <c r="J7" i="16"/>
  <c r="K7" i="16"/>
  <c r="L7" i="16"/>
  <c r="M7" i="16"/>
  <c r="O7" i="16"/>
  <c r="P7" i="16"/>
  <c r="J8" i="16"/>
  <c r="K8" i="16"/>
  <c r="L8" i="16"/>
  <c r="M8" i="16"/>
  <c r="O8" i="16"/>
  <c r="P8" i="16"/>
  <c r="J9" i="16"/>
  <c r="K9" i="16"/>
  <c r="L9" i="16"/>
  <c r="Q9" i="16" s="1"/>
  <c r="S9" i="16" s="1"/>
  <c r="M9" i="16"/>
  <c r="O9" i="16"/>
  <c r="P9" i="16"/>
  <c r="J10" i="16"/>
  <c r="K10" i="16"/>
  <c r="L10" i="16"/>
  <c r="M10" i="16"/>
  <c r="O10" i="16"/>
  <c r="P10" i="16"/>
  <c r="J11" i="16"/>
  <c r="K11" i="16"/>
  <c r="L11" i="16"/>
  <c r="M11" i="16"/>
  <c r="O11" i="16"/>
  <c r="P11" i="16"/>
  <c r="J12" i="16"/>
  <c r="K12" i="16"/>
  <c r="L12" i="16"/>
  <c r="M12" i="16"/>
  <c r="O12" i="16"/>
  <c r="P12" i="16"/>
  <c r="J13" i="16"/>
  <c r="K13" i="16"/>
  <c r="L13" i="16"/>
  <c r="M13" i="16"/>
  <c r="O13" i="16"/>
  <c r="P13" i="16"/>
  <c r="J14" i="16"/>
  <c r="Q14" i="16" s="1"/>
  <c r="S14" i="16" s="1"/>
  <c r="K14" i="16"/>
  <c r="L14" i="16"/>
  <c r="M14" i="16"/>
  <c r="O14" i="16"/>
  <c r="P14" i="16"/>
  <c r="J15" i="16"/>
  <c r="K15" i="16"/>
  <c r="L15" i="16"/>
  <c r="M15" i="16"/>
  <c r="O15" i="16"/>
  <c r="P15" i="16"/>
  <c r="J16" i="16"/>
  <c r="K16" i="16"/>
  <c r="L16" i="16"/>
  <c r="M16" i="16"/>
  <c r="O16" i="16"/>
  <c r="P16" i="16"/>
  <c r="J17" i="16"/>
  <c r="K17" i="16"/>
  <c r="L17" i="16"/>
  <c r="M17" i="16"/>
  <c r="O17" i="16"/>
  <c r="P17" i="16"/>
  <c r="J18" i="16"/>
  <c r="K18" i="16"/>
  <c r="L18" i="16"/>
  <c r="M18" i="16"/>
  <c r="O18" i="16"/>
  <c r="P18" i="16"/>
  <c r="J19" i="16"/>
  <c r="K19" i="16"/>
  <c r="L19" i="16"/>
  <c r="M19" i="16"/>
  <c r="O19" i="16"/>
  <c r="P19" i="16"/>
  <c r="J20" i="16"/>
  <c r="N20" i="16" s="1"/>
  <c r="K20" i="16"/>
  <c r="L20" i="16"/>
  <c r="M20" i="16"/>
  <c r="O20" i="16"/>
  <c r="P20" i="16"/>
  <c r="J21" i="16"/>
  <c r="K21" i="16"/>
  <c r="L21" i="16"/>
  <c r="M21" i="16"/>
  <c r="O21" i="16"/>
  <c r="P21" i="16"/>
  <c r="J22" i="16"/>
  <c r="K22" i="16"/>
  <c r="L22" i="16"/>
  <c r="M22" i="16"/>
  <c r="O22" i="16"/>
  <c r="P22" i="16"/>
  <c r="J23" i="16"/>
  <c r="K23" i="16"/>
  <c r="L23" i="16"/>
  <c r="M23" i="16"/>
  <c r="O23" i="16"/>
  <c r="P23" i="16"/>
  <c r="J24" i="16"/>
  <c r="K24" i="16"/>
  <c r="L24" i="16"/>
  <c r="M24" i="16"/>
  <c r="O24" i="16"/>
  <c r="P24" i="16"/>
  <c r="J25" i="16"/>
  <c r="K25" i="16"/>
  <c r="L25" i="16"/>
  <c r="M25" i="16"/>
  <c r="O25" i="16"/>
  <c r="P25" i="16"/>
  <c r="J26" i="16"/>
  <c r="N26" i="16" s="1"/>
  <c r="K26" i="16"/>
  <c r="L26" i="16"/>
  <c r="M26" i="16"/>
  <c r="O26" i="16"/>
  <c r="P26" i="16"/>
  <c r="J27" i="16"/>
  <c r="K27" i="16"/>
  <c r="L27" i="16"/>
  <c r="M27" i="16"/>
  <c r="O27" i="16"/>
  <c r="P27" i="16"/>
  <c r="J28" i="16"/>
  <c r="N28" i="16" s="1"/>
  <c r="K28" i="16"/>
  <c r="L28" i="16"/>
  <c r="M28" i="16"/>
  <c r="O28" i="16"/>
  <c r="P28" i="16"/>
  <c r="J29" i="16"/>
  <c r="K29" i="16"/>
  <c r="L29" i="16"/>
  <c r="M29" i="16"/>
  <c r="O29" i="16"/>
  <c r="P29" i="16"/>
  <c r="J30" i="16"/>
  <c r="K30" i="16"/>
  <c r="L30" i="16"/>
  <c r="M30" i="16"/>
  <c r="O30" i="16"/>
  <c r="P30" i="16"/>
  <c r="J31" i="16"/>
  <c r="K31" i="16"/>
  <c r="L31" i="16"/>
  <c r="M31" i="16"/>
  <c r="O31" i="16"/>
  <c r="P31" i="16"/>
  <c r="J32" i="16"/>
  <c r="K32" i="16"/>
  <c r="L32" i="16"/>
  <c r="M32" i="16"/>
  <c r="O32" i="16"/>
  <c r="P32" i="16"/>
  <c r="J33" i="16"/>
  <c r="K33" i="16"/>
  <c r="L33" i="16"/>
  <c r="Q33" i="16" s="1"/>
  <c r="S33" i="16" s="1"/>
  <c r="M33" i="16"/>
  <c r="O33" i="16"/>
  <c r="P33" i="16"/>
  <c r="J34" i="16"/>
  <c r="K34" i="16"/>
  <c r="L34" i="16"/>
  <c r="M34" i="16"/>
  <c r="O34" i="16"/>
  <c r="P34" i="16"/>
  <c r="J35" i="16"/>
  <c r="K35" i="16"/>
  <c r="L35" i="16"/>
  <c r="M35" i="16"/>
  <c r="O35" i="16"/>
  <c r="P35" i="16"/>
  <c r="J36" i="16"/>
  <c r="K36" i="16"/>
  <c r="L36" i="16"/>
  <c r="M36" i="16"/>
  <c r="O36" i="16"/>
  <c r="P36" i="16"/>
  <c r="J37" i="16"/>
  <c r="K37" i="16"/>
  <c r="L37" i="16"/>
  <c r="M37" i="16"/>
  <c r="O37" i="16"/>
  <c r="P37" i="16"/>
  <c r="J38" i="16"/>
  <c r="K38" i="16"/>
  <c r="L38" i="16"/>
  <c r="M38" i="16"/>
  <c r="O38" i="16"/>
  <c r="P38" i="16"/>
  <c r="J39" i="16"/>
  <c r="K39" i="16"/>
  <c r="L39" i="16"/>
  <c r="M39" i="16"/>
  <c r="O39" i="16"/>
  <c r="P39" i="16"/>
  <c r="J40" i="16"/>
  <c r="K40" i="16"/>
  <c r="L40" i="16"/>
  <c r="M40" i="16"/>
  <c r="O40" i="16"/>
  <c r="P40" i="16"/>
  <c r="J41" i="16"/>
  <c r="K41" i="16"/>
  <c r="L41" i="16"/>
  <c r="M41" i="16"/>
  <c r="O41" i="16"/>
  <c r="P41" i="16"/>
  <c r="J42" i="16"/>
  <c r="K42" i="16"/>
  <c r="L42" i="16"/>
  <c r="M42" i="16"/>
  <c r="O42" i="16"/>
  <c r="P42" i="16"/>
  <c r="J43" i="16"/>
  <c r="K43" i="16"/>
  <c r="L43" i="16"/>
  <c r="M43" i="16"/>
  <c r="O43" i="16"/>
  <c r="P43" i="16"/>
  <c r="J44" i="16"/>
  <c r="K44" i="16"/>
  <c r="N44" i="16" s="1"/>
  <c r="L44" i="16"/>
  <c r="M44" i="16"/>
  <c r="O44" i="16"/>
  <c r="P44" i="16"/>
  <c r="J45" i="16"/>
  <c r="K45" i="16"/>
  <c r="L45" i="16"/>
  <c r="M45" i="16"/>
  <c r="O45" i="16"/>
  <c r="P45" i="16"/>
  <c r="J46" i="16"/>
  <c r="K46" i="16"/>
  <c r="L46" i="16"/>
  <c r="M46" i="16"/>
  <c r="O46" i="16"/>
  <c r="P46" i="16"/>
  <c r="J47" i="16"/>
  <c r="K47" i="16"/>
  <c r="L47" i="16"/>
  <c r="M47" i="16"/>
  <c r="N47" i="16" s="1"/>
  <c r="O47" i="16"/>
  <c r="P47" i="16"/>
  <c r="J48" i="16"/>
  <c r="K48" i="16"/>
  <c r="L48" i="16"/>
  <c r="M48" i="16"/>
  <c r="O48" i="16"/>
  <c r="P48" i="16"/>
  <c r="J49" i="16"/>
  <c r="K49" i="16"/>
  <c r="L49" i="16"/>
  <c r="M49" i="16"/>
  <c r="O49" i="16"/>
  <c r="P49" i="16"/>
  <c r="J50" i="16"/>
  <c r="K50" i="16"/>
  <c r="L50" i="16"/>
  <c r="M50" i="16"/>
  <c r="O50" i="16"/>
  <c r="P50" i="16"/>
  <c r="J51" i="16"/>
  <c r="K51" i="16"/>
  <c r="N51" i="16" s="1"/>
  <c r="L51" i="16"/>
  <c r="M51" i="16"/>
  <c r="O51" i="16"/>
  <c r="P51" i="16"/>
  <c r="J52" i="16"/>
  <c r="K52" i="16"/>
  <c r="L52" i="16"/>
  <c r="M52" i="16"/>
  <c r="O52" i="16"/>
  <c r="P52" i="16"/>
  <c r="J53" i="16"/>
  <c r="K53" i="16"/>
  <c r="L53" i="16"/>
  <c r="M53" i="16"/>
  <c r="O53" i="16"/>
  <c r="P53" i="16"/>
  <c r="J54" i="16"/>
  <c r="K54" i="16"/>
  <c r="L54" i="16"/>
  <c r="M54" i="16"/>
  <c r="O54" i="16"/>
  <c r="P54" i="16"/>
  <c r="J55" i="16"/>
  <c r="K55" i="16"/>
  <c r="N55" i="16" s="1"/>
  <c r="L55" i="16"/>
  <c r="M55" i="16"/>
  <c r="O55" i="16"/>
  <c r="P55" i="16"/>
  <c r="J56" i="16"/>
  <c r="K56" i="16"/>
  <c r="L56" i="16"/>
  <c r="M56" i="16"/>
  <c r="O56" i="16"/>
  <c r="P56" i="16"/>
  <c r="J57" i="16"/>
  <c r="K57" i="16"/>
  <c r="L57" i="16"/>
  <c r="M57" i="16"/>
  <c r="O57" i="16"/>
  <c r="P57" i="16"/>
  <c r="J58" i="16"/>
  <c r="K58" i="16"/>
  <c r="L58" i="16"/>
  <c r="M58" i="16"/>
  <c r="O58" i="16"/>
  <c r="P58" i="16"/>
  <c r="J59" i="16"/>
  <c r="K59" i="16"/>
  <c r="L59" i="16"/>
  <c r="M59" i="16"/>
  <c r="O59" i="16"/>
  <c r="P59" i="16"/>
  <c r="J60" i="16"/>
  <c r="K60" i="16"/>
  <c r="L60" i="16"/>
  <c r="M60" i="16"/>
  <c r="O60" i="16"/>
  <c r="P60" i="16"/>
  <c r="J61" i="16"/>
  <c r="K61" i="16"/>
  <c r="L61" i="16"/>
  <c r="M61" i="16"/>
  <c r="O61" i="16"/>
  <c r="P61" i="16"/>
  <c r="J62" i="16"/>
  <c r="K62" i="16"/>
  <c r="L62" i="16"/>
  <c r="M62" i="16"/>
  <c r="O62" i="16"/>
  <c r="P62" i="16"/>
  <c r="J63" i="16"/>
  <c r="K63" i="16"/>
  <c r="L63" i="16"/>
  <c r="M63" i="16"/>
  <c r="O63" i="16"/>
  <c r="P63" i="16"/>
  <c r="J64" i="16"/>
  <c r="K64" i="16"/>
  <c r="L64" i="16"/>
  <c r="M64" i="16"/>
  <c r="O64" i="16"/>
  <c r="P64" i="16"/>
  <c r="J65" i="16"/>
  <c r="K65" i="16"/>
  <c r="L65" i="16"/>
  <c r="M65" i="16"/>
  <c r="O65" i="16"/>
  <c r="P65" i="16"/>
  <c r="J66" i="16"/>
  <c r="K66" i="16"/>
  <c r="L66" i="16"/>
  <c r="M66" i="16"/>
  <c r="O66" i="16"/>
  <c r="P66" i="16"/>
  <c r="J67" i="16"/>
  <c r="K67" i="16"/>
  <c r="L67" i="16"/>
  <c r="M67" i="16"/>
  <c r="O67" i="16"/>
  <c r="P67" i="16"/>
  <c r="J68" i="16"/>
  <c r="K68" i="16"/>
  <c r="L68" i="16"/>
  <c r="M68" i="16"/>
  <c r="O68" i="16"/>
  <c r="P68" i="16"/>
  <c r="J69" i="16"/>
  <c r="K69" i="16"/>
  <c r="L69" i="16"/>
  <c r="M69" i="16"/>
  <c r="O69" i="16"/>
  <c r="P69" i="16"/>
  <c r="J70" i="16"/>
  <c r="K70" i="16"/>
  <c r="L70" i="16"/>
  <c r="M70" i="16"/>
  <c r="O70" i="16"/>
  <c r="P70" i="16"/>
  <c r="J71" i="16"/>
  <c r="K71" i="16"/>
  <c r="L71" i="16"/>
  <c r="M71" i="16"/>
  <c r="O71" i="16"/>
  <c r="P71" i="16"/>
  <c r="J72" i="16"/>
  <c r="K72" i="16"/>
  <c r="L72" i="16"/>
  <c r="M72" i="16"/>
  <c r="O72" i="16"/>
  <c r="P72" i="16"/>
  <c r="J73" i="16"/>
  <c r="K73" i="16"/>
  <c r="N73" i="16" s="1"/>
  <c r="L73" i="16"/>
  <c r="M73" i="16"/>
  <c r="O73" i="16"/>
  <c r="P73" i="16"/>
  <c r="J74" i="16"/>
  <c r="K74" i="16"/>
  <c r="L74" i="16"/>
  <c r="M74" i="16"/>
  <c r="O74" i="16"/>
  <c r="P74" i="16"/>
  <c r="J75" i="16"/>
  <c r="K75" i="16"/>
  <c r="N75" i="16" s="1"/>
  <c r="L75" i="16"/>
  <c r="M75" i="16"/>
  <c r="O75" i="16"/>
  <c r="P75" i="16"/>
  <c r="J76" i="16"/>
  <c r="K76" i="16"/>
  <c r="L76" i="16"/>
  <c r="M76" i="16"/>
  <c r="O76" i="16"/>
  <c r="P76" i="16"/>
  <c r="J77" i="16"/>
  <c r="K77" i="16"/>
  <c r="L77" i="16"/>
  <c r="M77" i="16"/>
  <c r="O77" i="16"/>
  <c r="P77" i="16"/>
  <c r="J78" i="16"/>
  <c r="K78" i="16"/>
  <c r="L78" i="16"/>
  <c r="M78" i="16"/>
  <c r="O78" i="16"/>
  <c r="P78" i="16"/>
  <c r="J79" i="16"/>
  <c r="K79" i="16"/>
  <c r="L79" i="16"/>
  <c r="M79" i="16"/>
  <c r="O79" i="16"/>
  <c r="P79" i="16"/>
  <c r="J80" i="16"/>
  <c r="K80" i="16"/>
  <c r="L80" i="16"/>
  <c r="M80" i="16"/>
  <c r="O80" i="16"/>
  <c r="P80" i="16"/>
  <c r="J81" i="16"/>
  <c r="K81" i="16"/>
  <c r="L81" i="16"/>
  <c r="M81" i="16"/>
  <c r="O81" i="16"/>
  <c r="P81" i="16"/>
  <c r="J82" i="16"/>
  <c r="K82" i="16"/>
  <c r="L82" i="16"/>
  <c r="M82" i="16"/>
  <c r="O82" i="16"/>
  <c r="P82" i="16"/>
  <c r="J83" i="16"/>
  <c r="K83" i="16"/>
  <c r="L83" i="16"/>
  <c r="M83" i="16"/>
  <c r="O83" i="16"/>
  <c r="P83" i="16"/>
  <c r="J84" i="16"/>
  <c r="K84" i="16"/>
  <c r="L84" i="16"/>
  <c r="M84" i="16"/>
  <c r="O84" i="16"/>
  <c r="P84" i="16"/>
  <c r="J85" i="16"/>
  <c r="K85" i="16"/>
  <c r="L85" i="16"/>
  <c r="M85" i="16"/>
  <c r="O85" i="16"/>
  <c r="P85" i="16"/>
  <c r="J86" i="16"/>
  <c r="K86" i="16"/>
  <c r="L86" i="16"/>
  <c r="M86" i="16"/>
  <c r="O86" i="16"/>
  <c r="P86" i="16"/>
  <c r="J87" i="16"/>
  <c r="K87" i="16"/>
  <c r="L87" i="16"/>
  <c r="M87" i="16"/>
  <c r="O87" i="16"/>
  <c r="P87" i="16"/>
  <c r="J88" i="16"/>
  <c r="K88" i="16"/>
  <c r="L88" i="16"/>
  <c r="M88" i="16"/>
  <c r="O88" i="16"/>
  <c r="P88" i="16"/>
  <c r="J89" i="16"/>
  <c r="K89" i="16"/>
  <c r="L89" i="16"/>
  <c r="M89" i="16"/>
  <c r="O89" i="16"/>
  <c r="P89" i="16"/>
  <c r="J90" i="16"/>
  <c r="K90" i="16"/>
  <c r="L90" i="16"/>
  <c r="M90" i="16"/>
  <c r="O90" i="16"/>
  <c r="P90" i="16"/>
  <c r="J91" i="16"/>
  <c r="K91" i="16"/>
  <c r="L91" i="16"/>
  <c r="M91" i="16"/>
  <c r="O91" i="16"/>
  <c r="P91" i="16"/>
  <c r="J92" i="16"/>
  <c r="K92" i="16"/>
  <c r="L92" i="16"/>
  <c r="M92" i="16"/>
  <c r="O92" i="16"/>
  <c r="P92" i="16"/>
  <c r="J93" i="16"/>
  <c r="K93" i="16"/>
  <c r="L93" i="16"/>
  <c r="M93" i="16"/>
  <c r="O93" i="16"/>
  <c r="P93" i="16"/>
  <c r="J94" i="16"/>
  <c r="K94" i="16"/>
  <c r="L94" i="16"/>
  <c r="M94" i="16"/>
  <c r="O94" i="16"/>
  <c r="P94" i="16"/>
  <c r="J95" i="16"/>
  <c r="K95" i="16"/>
  <c r="L95" i="16"/>
  <c r="M95" i="16"/>
  <c r="O95" i="16"/>
  <c r="P95" i="16"/>
  <c r="J96" i="16"/>
  <c r="K96" i="16"/>
  <c r="L96" i="16"/>
  <c r="M96" i="16"/>
  <c r="O96" i="16"/>
  <c r="P96" i="16"/>
  <c r="J97" i="16"/>
  <c r="K97" i="16"/>
  <c r="L97" i="16"/>
  <c r="M97" i="16"/>
  <c r="O97" i="16"/>
  <c r="P97" i="16"/>
  <c r="J98" i="16"/>
  <c r="K98" i="16"/>
  <c r="L98" i="16"/>
  <c r="M98" i="16"/>
  <c r="O98" i="16"/>
  <c r="P98" i="16"/>
  <c r="J99" i="16"/>
  <c r="K99" i="16"/>
  <c r="L99" i="16"/>
  <c r="M99" i="16"/>
  <c r="O99" i="16"/>
  <c r="P99" i="16"/>
  <c r="J100" i="16"/>
  <c r="K100" i="16"/>
  <c r="L100" i="16"/>
  <c r="M100" i="16"/>
  <c r="O100" i="16"/>
  <c r="P100" i="16"/>
  <c r="J101" i="16"/>
  <c r="K101" i="16"/>
  <c r="L101" i="16"/>
  <c r="M101" i="16"/>
  <c r="O101" i="16"/>
  <c r="P101" i="16"/>
  <c r="J102" i="16"/>
  <c r="K102" i="16"/>
  <c r="L102" i="16"/>
  <c r="M102" i="16"/>
  <c r="O102" i="16"/>
  <c r="P102" i="16"/>
  <c r="J103" i="16"/>
  <c r="K103" i="16"/>
  <c r="L103" i="16"/>
  <c r="M103" i="16"/>
  <c r="O103" i="16"/>
  <c r="P103" i="16"/>
  <c r="J104" i="16"/>
  <c r="K104" i="16"/>
  <c r="L104" i="16"/>
  <c r="M104" i="16"/>
  <c r="O104" i="16"/>
  <c r="P104" i="16"/>
  <c r="J105" i="16"/>
  <c r="K105" i="16"/>
  <c r="L105" i="16"/>
  <c r="M105" i="16"/>
  <c r="O105" i="16"/>
  <c r="P105" i="16"/>
  <c r="J106" i="16"/>
  <c r="K106" i="16"/>
  <c r="L106" i="16"/>
  <c r="M106" i="16"/>
  <c r="O106" i="16"/>
  <c r="P106" i="16"/>
  <c r="J107" i="16"/>
  <c r="K107" i="16"/>
  <c r="L107" i="16"/>
  <c r="M107" i="16"/>
  <c r="O107" i="16"/>
  <c r="P107" i="16"/>
  <c r="J108" i="16"/>
  <c r="K108" i="16"/>
  <c r="L108" i="16"/>
  <c r="M108" i="16"/>
  <c r="O108" i="16"/>
  <c r="P108" i="16"/>
  <c r="J109" i="16"/>
  <c r="K109" i="16"/>
  <c r="L109" i="16"/>
  <c r="M109" i="16"/>
  <c r="O109" i="16"/>
  <c r="P109" i="16"/>
  <c r="J110" i="16"/>
  <c r="K110" i="16"/>
  <c r="L110" i="16"/>
  <c r="M110" i="16"/>
  <c r="O110" i="16"/>
  <c r="P110" i="16"/>
  <c r="J111" i="16"/>
  <c r="K111" i="16"/>
  <c r="L111" i="16"/>
  <c r="M111" i="16"/>
  <c r="O111" i="16"/>
  <c r="P111" i="16"/>
  <c r="J112" i="16"/>
  <c r="K112" i="16"/>
  <c r="L112" i="16"/>
  <c r="M112" i="16"/>
  <c r="O112" i="16"/>
  <c r="P112" i="16"/>
  <c r="J113" i="16"/>
  <c r="K113" i="16"/>
  <c r="L113" i="16"/>
  <c r="M113" i="16"/>
  <c r="O113" i="16"/>
  <c r="P113" i="16"/>
  <c r="J114" i="16"/>
  <c r="K114" i="16"/>
  <c r="L114" i="16"/>
  <c r="M114" i="16"/>
  <c r="O114" i="16"/>
  <c r="P114" i="16"/>
  <c r="J115" i="16"/>
  <c r="K115" i="16"/>
  <c r="L115" i="16"/>
  <c r="M115" i="16"/>
  <c r="O115" i="16"/>
  <c r="P115" i="16"/>
  <c r="J116" i="16"/>
  <c r="K116" i="16"/>
  <c r="L116" i="16"/>
  <c r="M116" i="16"/>
  <c r="O116" i="16"/>
  <c r="P116" i="16"/>
  <c r="J117" i="16"/>
  <c r="K117" i="16"/>
  <c r="L117" i="16"/>
  <c r="M117" i="16"/>
  <c r="O117" i="16"/>
  <c r="P117" i="16"/>
  <c r="J118" i="16"/>
  <c r="K118" i="16"/>
  <c r="L118" i="16"/>
  <c r="M118" i="16"/>
  <c r="O118" i="16"/>
  <c r="P118" i="16"/>
  <c r="J119" i="16"/>
  <c r="K119" i="16"/>
  <c r="L119" i="16"/>
  <c r="M119" i="16"/>
  <c r="O119" i="16"/>
  <c r="P119" i="16"/>
  <c r="J120" i="16"/>
  <c r="K120" i="16"/>
  <c r="L120" i="16"/>
  <c r="M120" i="16"/>
  <c r="O120" i="16"/>
  <c r="P120" i="16"/>
  <c r="J121" i="16"/>
  <c r="K121" i="16"/>
  <c r="L121" i="16"/>
  <c r="M121" i="16"/>
  <c r="O121" i="16"/>
  <c r="P121" i="16"/>
  <c r="J122" i="16"/>
  <c r="K122" i="16"/>
  <c r="L122" i="16"/>
  <c r="M122" i="16"/>
  <c r="O122" i="16"/>
  <c r="P122" i="16"/>
  <c r="J123" i="16"/>
  <c r="K123" i="16"/>
  <c r="L123" i="16"/>
  <c r="M123" i="16"/>
  <c r="O123" i="16"/>
  <c r="P123" i="16"/>
  <c r="J124" i="16"/>
  <c r="K124" i="16"/>
  <c r="L124" i="16"/>
  <c r="M124" i="16"/>
  <c r="Q124" i="16" s="1"/>
  <c r="S124" i="16" s="1"/>
  <c r="O124" i="16"/>
  <c r="P124" i="16"/>
  <c r="J125" i="16"/>
  <c r="K125" i="16"/>
  <c r="L125" i="16"/>
  <c r="M125" i="16"/>
  <c r="O125" i="16"/>
  <c r="P125" i="16"/>
  <c r="J126" i="16"/>
  <c r="K126" i="16"/>
  <c r="L126" i="16"/>
  <c r="M126" i="16"/>
  <c r="O126" i="16"/>
  <c r="P126" i="16"/>
  <c r="J127" i="16"/>
  <c r="K127" i="16"/>
  <c r="L127" i="16"/>
  <c r="M127" i="16"/>
  <c r="O127" i="16"/>
  <c r="P127" i="16"/>
  <c r="J128" i="16"/>
  <c r="K128" i="16"/>
  <c r="L128" i="16"/>
  <c r="M128" i="16"/>
  <c r="O128" i="16"/>
  <c r="P128" i="16"/>
  <c r="J129" i="16"/>
  <c r="K129" i="16"/>
  <c r="L129" i="16"/>
  <c r="M129" i="16"/>
  <c r="O129" i="16"/>
  <c r="P129" i="16"/>
  <c r="J130" i="16"/>
  <c r="K130" i="16"/>
  <c r="L130" i="16"/>
  <c r="M130" i="16"/>
  <c r="O130" i="16"/>
  <c r="P130" i="16"/>
  <c r="J131" i="16"/>
  <c r="K131" i="16"/>
  <c r="L131" i="16"/>
  <c r="M131" i="16"/>
  <c r="O131" i="16"/>
  <c r="P131" i="16"/>
  <c r="J132" i="16"/>
  <c r="K132" i="16"/>
  <c r="L132" i="16"/>
  <c r="M132" i="16"/>
  <c r="O132" i="16"/>
  <c r="P132" i="16"/>
  <c r="J133" i="16"/>
  <c r="K133" i="16"/>
  <c r="L133" i="16"/>
  <c r="M133" i="16"/>
  <c r="O133" i="16"/>
  <c r="P133" i="16"/>
  <c r="J134" i="16"/>
  <c r="K134" i="16"/>
  <c r="L134" i="16"/>
  <c r="M134" i="16"/>
  <c r="O134" i="16"/>
  <c r="P134" i="16"/>
  <c r="J135" i="16"/>
  <c r="K135" i="16"/>
  <c r="L135" i="16"/>
  <c r="M135" i="16"/>
  <c r="O135" i="16"/>
  <c r="P135" i="16"/>
  <c r="J136" i="16"/>
  <c r="K136" i="16"/>
  <c r="L136" i="16"/>
  <c r="M136" i="16"/>
  <c r="O136" i="16"/>
  <c r="P136" i="16"/>
  <c r="J137" i="16"/>
  <c r="K137" i="16"/>
  <c r="L137" i="16"/>
  <c r="M137" i="16"/>
  <c r="O137" i="16"/>
  <c r="P137" i="16"/>
  <c r="J138" i="16"/>
  <c r="K138" i="16"/>
  <c r="L138" i="16"/>
  <c r="M138" i="16"/>
  <c r="O138" i="16"/>
  <c r="P138" i="16"/>
  <c r="J139" i="16"/>
  <c r="K139" i="16"/>
  <c r="L139" i="16"/>
  <c r="M139" i="16"/>
  <c r="O139" i="16"/>
  <c r="P139" i="16"/>
  <c r="J140" i="16"/>
  <c r="K140" i="16"/>
  <c r="L140" i="16"/>
  <c r="M140" i="16"/>
  <c r="O140" i="16"/>
  <c r="P140" i="16"/>
  <c r="J141" i="16"/>
  <c r="K141" i="16"/>
  <c r="L141" i="16"/>
  <c r="M141" i="16"/>
  <c r="O141" i="16"/>
  <c r="P141" i="16"/>
  <c r="J142" i="16"/>
  <c r="K142" i="16"/>
  <c r="L142" i="16"/>
  <c r="M142" i="16"/>
  <c r="O142" i="16"/>
  <c r="P142" i="16"/>
  <c r="J143" i="16"/>
  <c r="K143" i="16"/>
  <c r="L143" i="16"/>
  <c r="M143" i="16"/>
  <c r="O143" i="16"/>
  <c r="P143" i="16"/>
  <c r="J144" i="16"/>
  <c r="K144" i="16"/>
  <c r="L144" i="16"/>
  <c r="M144" i="16"/>
  <c r="O144" i="16"/>
  <c r="P144" i="16"/>
  <c r="G145" i="16"/>
  <c r="J3" i="17"/>
  <c r="K3" i="17"/>
  <c r="L3" i="17"/>
  <c r="M3" i="17"/>
  <c r="O3" i="17"/>
  <c r="P3" i="17"/>
  <c r="J4" i="17"/>
  <c r="K4" i="17"/>
  <c r="L4" i="17"/>
  <c r="N4" i="17" s="1"/>
  <c r="M4" i="17"/>
  <c r="Q4" i="17" s="1"/>
  <c r="S4" i="17" s="1"/>
  <c r="O4" i="17"/>
  <c r="P4" i="17"/>
  <c r="J5" i="17"/>
  <c r="N5" i="17" s="1"/>
  <c r="K5" i="17"/>
  <c r="L5" i="17"/>
  <c r="M5" i="17"/>
  <c r="O5" i="17"/>
  <c r="Q5" i="17" s="1"/>
  <c r="S5" i="17" s="1"/>
  <c r="P5" i="17"/>
  <c r="J6" i="17"/>
  <c r="K6" i="17"/>
  <c r="N6" i="17" s="1"/>
  <c r="L6" i="17"/>
  <c r="M6" i="17"/>
  <c r="O6" i="17"/>
  <c r="P6" i="17"/>
  <c r="J7" i="17"/>
  <c r="Q7" i="17" s="1"/>
  <c r="S7" i="17" s="1"/>
  <c r="K7" i="17"/>
  <c r="L7" i="17"/>
  <c r="M7" i="17"/>
  <c r="O7" i="17"/>
  <c r="P7" i="17"/>
  <c r="J8" i="17"/>
  <c r="K8" i="17"/>
  <c r="L8" i="17"/>
  <c r="M8" i="17"/>
  <c r="O8" i="17"/>
  <c r="P8" i="17"/>
  <c r="J9" i="17"/>
  <c r="K9" i="17"/>
  <c r="L9" i="17"/>
  <c r="M9" i="17"/>
  <c r="O9" i="17"/>
  <c r="P9" i="17"/>
  <c r="J10" i="17"/>
  <c r="K10" i="17"/>
  <c r="L10" i="17"/>
  <c r="N10" i="17" s="1"/>
  <c r="M10" i="17"/>
  <c r="O10" i="17"/>
  <c r="P10" i="17"/>
  <c r="J11" i="17"/>
  <c r="K11" i="17"/>
  <c r="L11" i="17"/>
  <c r="M11" i="17"/>
  <c r="O11" i="17"/>
  <c r="P11" i="17"/>
  <c r="J12" i="17"/>
  <c r="K12" i="17"/>
  <c r="Q12" i="17" s="1"/>
  <c r="S12" i="17" s="1"/>
  <c r="L12" i="17"/>
  <c r="M12" i="17"/>
  <c r="O12" i="17"/>
  <c r="P12" i="17"/>
  <c r="J13" i="17"/>
  <c r="K13" i="17"/>
  <c r="L13" i="17"/>
  <c r="M13" i="17"/>
  <c r="O13" i="17"/>
  <c r="P13" i="17"/>
  <c r="J14" i="17"/>
  <c r="K14" i="17"/>
  <c r="L14" i="17"/>
  <c r="M14" i="17"/>
  <c r="O14" i="17"/>
  <c r="P14" i="17"/>
  <c r="J15" i="17"/>
  <c r="K15" i="17"/>
  <c r="L15" i="17"/>
  <c r="M15" i="17"/>
  <c r="O15" i="17"/>
  <c r="P15" i="17"/>
  <c r="J16" i="17"/>
  <c r="K16" i="17"/>
  <c r="L16" i="17"/>
  <c r="M16" i="17"/>
  <c r="O16" i="17"/>
  <c r="P16" i="17"/>
  <c r="J17" i="17"/>
  <c r="K17" i="17"/>
  <c r="L17" i="17"/>
  <c r="M17" i="17"/>
  <c r="O17" i="17"/>
  <c r="P17" i="17"/>
  <c r="J18" i="17"/>
  <c r="K18" i="17"/>
  <c r="L18" i="17"/>
  <c r="N18" i="17" s="1"/>
  <c r="M18" i="17"/>
  <c r="O18" i="17"/>
  <c r="P18" i="17"/>
  <c r="J19" i="17"/>
  <c r="K19" i="17"/>
  <c r="L19" i="17"/>
  <c r="M19" i="17"/>
  <c r="O19" i="17"/>
  <c r="P19" i="17"/>
  <c r="J20" i="17"/>
  <c r="K20" i="17"/>
  <c r="N20" i="17"/>
  <c r="L20" i="17"/>
  <c r="M20" i="17"/>
  <c r="O20" i="17"/>
  <c r="P20" i="17"/>
  <c r="J21" i="17"/>
  <c r="K21" i="17"/>
  <c r="L21" i="17"/>
  <c r="M21" i="17"/>
  <c r="O21" i="17"/>
  <c r="P21" i="17"/>
  <c r="J22" i="17"/>
  <c r="K22" i="17"/>
  <c r="L22" i="17"/>
  <c r="M22" i="17"/>
  <c r="O22" i="17"/>
  <c r="P22" i="17"/>
  <c r="J23" i="17"/>
  <c r="K23" i="17"/>
  <c r="L23" i="17"/>
  <c r="M23" i="17"/>
  <c r="N23" i="17" s="1"/>
  <c r="O23" i="17"/>
  <c r="P23" i="17"/>
  <c r="J24" i="17"/>
  <c r="K24" i="17"/>
  <c r="L24" i="17"/>
  <c r="M24" i="17"/>
  <c r="O24" i="17"/>
  <c r="P24" i="17"/>
  <c r="J25" i="17"/>
  <c r="K25" i="17"/>
  <c r="L25" i="17"/>
  <c r="N25" i="17" s="1"/>
  <c r="M25" i="17"/>
  <c r="O25" i="17"/>
  <c r="P25" i="17"/>
  <c r="J26" i="17"/>
  <c r="N26" i="17" s="1"/>
  <c r="K26" i="17"/>
  <c r="L26" i="17"/>
  <c r="M26" i="17"/>
  <c r="O26" i="17"/>
  <c r="P26" i="17"/>
  <c r="J27" i="17"/>
  <c r="K27" i="17"/>
  <c r="L27" i="17"/>
  <c r="M27" i="17"/>
  <c r="O27" i="17"/>
  <c r="P27" i="17"/>
  <c r="J28" i="17"/>
  <c r="N28" i="17" s="1"/>
  <c r="K28" i="17"/>
  <c r="L28" i="17"/>
  <c r="M28" i="17"/>
  <c r="O28" i="17"/>
  <c r="P28" i="17"/>
  <c r="J29" i="17"/>
  <c r="K29" i="17"/>
  <c r="L29" i="17"/>
  <c r="M29" i="17"/>
  <c r="O29" i="17"/>
  <c r="P29" i="17"/>
  <c r="J30" i="17"/>
  <c r="N30" i="17" s="1"/>
  <c r="K30" i="17"/>
  <c r="L30" i="17"/>
  <c r="M30" i="17"/>
  <c r="O30" i="17"/>
  <c r="P30" i="17"/>
  <c r="J31" i="17"/>
  <c r="K31" i="17"/>
  <c r="Q31" i="17" s="1"/>
  <c r="S31" i="17" s="1"/>
  <c r="L31" i="17"/>
  <c r="M31" i="17"/>
  <c r="O31" i="17"/>
  <c r="P31" i="17"/>
  <c r="J32" i="17"/>
  <c r="K32" i="17"/>
  <c r="L32" i="17"/>
  <c r="M32" i="17"/>
  <c r="O32" i="17"/>
  <c r="P32" i="17"/>
  <c r="J33" i="17"/>
  <c r="K33" i="17"/>
  <c r="L33" i="17"/>
  <c r="M33" i="17"/>
  <c r="O33" i="17"/>
  <c r="P33" i="17"/>
  <c r="J34" i="17"/>
  <c r="K34" i="17"/>
  <c r="L34" i="17"/>
  <c r="M34" i="17"/>
  <c r="O34" i="17"/>
  <c r="P34" i="17"/>
  <c r="J35" i="17"/>
  <c r="K35" i="17"/>
  <c r="L35" i="17"/>
  <c r="M35" i="17"/>
  <c r="O35" i="17"/>
  <c r="P35" i="17"/>
  <c r="J36" i="17"/>
  <c r="K36" i="17"/>
  <c r="L36" i="17"/>
  <c r="M36" i="17"/>
  <c r="O36" i="17"/>
  <c r="P36" i="17"/>
  <c r="J37" i="17"/>
  <c r="K37" i="17"/>
  <c r="L37" i="17"/>
  <c r="M37" i="17"/>
  <c r="O37" i="17"/>
  <c r="P37" i="17"/>
  <c r="J38" i="17"/>
  <c r="K38" i="17"/>
  <c r="L38" i="17"/>
  <c r="M38" i="17"/>
  <c r="O38" i="17"/>
  <c r="P38" i="17"/>
  <c r="J39" i="17"/>
  <c r="K39" i="17"/>
  <c r="L39" i="17"/>
  <c r="M39" i="17"/>
  <c r="O39" i="17"/>
  <c r="P39" i="17"/>
  <c r="J40" i="17"/>
  <c r="K40" i="17"/>
  <c r="L40" i="17"/>
  <c r="M40" i="17"/>
  <c r="O40" i="17"/>
  <c r="P40" i="17"/>
  <c r="J41" i="17"/>
  <c r="K41" i="17"/>
  <c r="L41" i="17"/>
  <c r="M41" i="17"/>
  <c r="O41" i="17"/>
  <c r="P41" i="17"/>
  <c r="J42" i="17"/>
  <c r="K42" i="17"/>
  <c r="L42" i="17"/>
  <c r="Q42" i="17" s="1"/>
  <c r="S42" i="17" s="1"/>
  <c r="M42" i="17"/>
  <c r="O42" i="17"/>
  <c r="P42" i="17"/>
  <c r="J43" i="17"/>
  <c r="K43" i="17"/>
  <c r="L43" i="17"/>
  <c r="M43" i="17"/>
  <c r="O43" i="17"/>
  <c r="P43" i="17"/>
  <c r="J44" i="17"/>
  <c r="K44" i="17"/>
  <c r="N44" i="17" s="1"/>
  <c r="L44" i="17"/>
  <c r="M44" i="17"/>
  <c r="O44" i="17"/>
  <c r="P44" i="17"/>
  <c r="J45" i="17"/>
  <c r="K45" i="17"/>
  <c r="L45" i="17"/>
  <c r="M45" i="17"/>
  <c r="O45" i="17"/>
  <c r="P45" i="17"/>
  <c r="J46" i="17"/>
  <c r="N46" i="17" s="1"/>
  <c r="K46" i="17"/>
  <c r="L46" i="17"/>
  <c r="M46" i="17"/>
  <c r="O46" i="17"/>
  <c r="P46" i="17"/>
  <c r="J47" i="17"/>
  <c r="K47" i="17"/>
  <c r="L47" i="17"/>
  <c r="M47" i="17"/>
  <c r="O47" i="17"/>
  <c r="P47" i="17"/>
  <c r="J48" i="17"/>
  <c r="K48" i="17"/>
  <c r="L48" i="17"/>
  <c r="M48" i="17"/>
  <c r="O48" i="17"/>
  <c r="P48" i="17"/>
  <c r="J49" i="17"/>
  <c r="K49" i="17"/>
  <c r="L49" i="17"/>
  <c r="M49" i="17"/>
  <c r="O49" i="17"/>
  <c r="P49" i="17"/>
  <c r="J50" i="17"/>
  <c r="K50" i="17"/>
  <c r="L50" i="17"/>
  <c r="M50" i="17"/>
  <c r="O50" i="17"/>
  <c r="P50" i="17"/>
  <c r="J51" i="17"/>
  <c r="K51" i="17"/>
  <c r="L51" i="17"/>
  <c r="M51" i="17"/>
  <c r="O51" i="17"/>
  <c r="P51" i="17"/>
  <c r="J52" i="17"/>
  <c r="Q52" i="17" s="1"/>
  <c r="S52" i="17" s="1"/>
  <c r="K52" i="17"/>
  <c r="L52" i="17"/>
  <c r="M52" i="17"/>
  <c r="O52" i="17"/>
  <c r="P52" i="17"/>
  <c r="J53" i="17"/>
  <c r="K53" i="17"/>
  <c r="N53" i="17" s="1"/>
  <c r="L53" i="17"/>
  <c r="M53" i="17"/>
  <c r="O53" i="17"/>
  <c r="P53" i="17"/>
  <c r="J54" i="17"/>
  <c r="K54" i="17"/>
  <c r="L54" i="17"/>
  <c r="M54" i="17"/>
  <c r="O54" i="17"/>
  <c r="P54" i="17"/>
  <c r="J55" i="17"/>
  <c r="K55" i="17"/>
  <c r="L55" i="17"/>
  <c r="M55" i="17"/>
  <c r="O55" i="17"/>
  <c r="P55" i="17"/>
  <c r="J56" i="17"/>
  <c r="K56" i="17"/>
  <c r="L56" i="17"/>
  <c r="M56" i="17"/>
  <c r="O56" i="17"/>
  <c r="P56" i="17"/>
  <c r="J57" i="17"/>
  <c r="K57" i="17"/>
  <c r="L57" i="17"/>
  <c r="M57" i="17"/>
  <c r="O57" i="17"/>
  <c r="P57" i="17"/>
  <c r="J58" i="17"/>
  <c r="K58" i="17"/>
  <c r="L58" i="17"/>
  <c r="M58" i="17"/>
  <c r="O58" i="17"/>
  <c r="P58" i="17"/>
  <c r="G59" i="17"/>
  <c r="J3" i="18"/>
  <c r="K3" i="18"/>
  <c r="L3" i="18"/>
  <c r="M3" i="18"/>
  <c r="O3" i="18"/>
  <c r="P3" i="18"/>
  <c r="J4" i="18"/>
  <c r="Q4" i="18" s="1"/>
  <c r="S4" i="18" s="1"/>
  <c r="K4" i="18"/>
  <c r="L4" i="18"/>
  <c r="M4" i="18"/>
  <c r="O4" i="18"/>
  <c r="P4" i="18"/>
  <c r="J5" i="18"/>
  <c r="K5" i="18"/>
  <c r="L5" i="18"/>
  <c r="M5" i="18"/>
  <c r="O5" i="18"/>
  <c r="P5" i="18"/>
  <c r="J6" i="18"/>
  <c r="K6" i="18"/>
  <c r="L6" i="18"/>
  <c r="M6" i="18"/>
  <c r="O6" i="18"/>
  <c r="P6" i="18"/>
  <c r="J7" i="18"/>
  <c r="K7" i="18"/>
  <c r="L7" i="18"/>
  <c r="M7" i="18"/>
  <c r="O7" i="18"/>
  <c r="P7" i="18"/>
  <c r="J8" i="18"/>
  <c r="K8" i="18"/>
  <c r="L8" i="18"/>
  <c r="M8" i="18"/>
  <c r="O8" i="18"/>
  <c r="P8" i="18"/>
  <c r="J9" i="18"/>
  <c r="Q9" i="18" s="1"/>
  <c r="S9" i="18" s="1"/>
  <c r="K9" i="18"/>
  <c r="L9" i="18"/>
  <c r="M9" i="18"/>
  <c r="O9" i="18"/>
  <c r="P9" i="18"/>
  <c r="J10" i="18"/>
  <c r="K10" i="18"/>
  <c r="Q10" i="18" s="1"/>
  <c r="S10" i="18" s="1"/>
  <c r="L10" i="18"/>
  <c r="M10" i="18"/>
  <c r="O10" i="18"/>
  <c r="P10" i="18"/>
  <c r="J11" i="18"/>
  <c r="K11" i="18"/>
  <c r="L11" i="18"/>
  <c r="M11" i="18"/>
  <c r="O11" i="18"/>
  <c r="P11" i="18"/>
  <c r="G12" i="18"/>
  <c r="J3" i="19"/>
  <c r="K3" i="19"/>
  <c r="L3" i="19"/>
  <c r="M3" i="19"/>
  <c r="O3" i="19"/>
  <c r="P3" i="19"/>
  <c r="J4" i="19"/>
  <c r="K4" i="19"/>
  <c r="L4" i="19"/>
  <c r="M4" i="19"/>
  <c r="O4" i="19"/>
  <c r="P4" i="19"/>
  <c r="J5" i="19"/>
  <c r="K5" i="19"/>
  <c r="L5" i="19"/>
  <c r="M5" i="19"/>
  <c r="O5" i="19"/>
  <c r="P5" i="19"/>
  <c r="J6" i="19"/>
  <c r="K6" i="19"/>
  <c r="L6" i="19"/>
  <c r="M6" i="19"/>
  <c r="O6" i="19"/>
  <c r="P6" i="19"/>
  <c r="J7" i="19"/>
  <c r="K7" i="19"/>
  <c r="L7" i="19"/>
  <c r="M7" i="19"/>
  <c r="O7" i="19"/>
  <c r="Q7" i="19" s="1"/>
  <c r="P7" i="19"/>
  <c r="J8" i="19"/>
  <c r="K8" i="19"/>
  <c r="L8" i="19"/>
  <c r="M8" i="19"/>
  <c r="O8" i="19"/>
  <c r="P8" i="19"/>
  <c r="J9" i="19"/>
  <c r="K9" i="19"/>
  <c r="L9" i="19"/>
  <c r="M9" i="19"/>
  <c r="Q9" i="19" s="1"/>
  <c r="O9" i="19"/>
  <c r="P9" i="19"/>
  <c r="J10" i="19"/>
  <c r="K10" i="19"/>
  <c r="L10" i="19"/>
  <c r="M10" i="19"/>
  <c r="O10" i="19"/>
  <c r="P10" i="19"/>
  <c r="J11" i="19"/>
  <c r="K11" i="19"/>
  <c r="L11" i="19"/>
  <c r="M11" i="19"/>
  <c r="O11" i="19"/>
  <c r="P11" i="19"/>
  <c r="J12" i="19"/>
  <c r="K12" i="19"/>
  <c r="L12" i="19"/>
  <c r="M12" i="19"/>
  <c r="O12" i="19"/>
  <c r="P12" i="19"/>
  <c r="J13" i="19"/>
  <c r="K13" i="19"/>
  <c r="L13" i="19"/>
  <c r="M13" i="19"/>
  <c r="O13" i="19"/>
  <c r="P13" i="19"/>
  <c r="J14" i="19"/>
  <c r="K14" i="19"/>
  <c r="L14" i="19"/>
  <c r="M14" i="19"/>
  <c r="O14" i="19"/>
  <c r="P14" i="19"/>
  <c r="J15" i="19"/>
  <c r="K15" i="19"/>
  <c r="L15" i="19"/>
  <c r="M15" i="19"/>
  <c r="O15" i="19"/>
  <c r="P15" i="19"/>
  <c r="J16" i="19"/>
  <c r="K16" i="19"/>
  <c r="L16" i="19"/>
  <c r="M16" i="19"/>
  <c r="O16" i="19"/>
  <c r="P16" i="19"/>
  <c r="J17" i="19"/>
  <c r="K17" i="19"/>
  <c r="L17" i="19"/>
  <c r="M17" i="19"/>
  <c r="O17" i="19"/>
  <c r="P17" i="19"/>
  <c r="J18" i="19"/>
  <c r="K18" i="19"/>
  <c r="L18" i="19"/>
  <c r="M18" i="19"/>
  <c r="O18" i="19"/>
  <c r="P18" i="19"/>
  <c r="J19" i="19"/>
  <c r="K19" i="19"/>
  <c r="L19" i="19"/>
  <c r="M19" i="19"/>
  <c r="O19" i="19"/>
  <c r="P19" i="19"/>
  <c r="J20" i="19"/>
  <c r="K20" i="19"/>
  <c r="L20" i="19"/>
  <c r="M20" i="19"/>
  <c r="O20" i="19"/>
  <c r="P20" i="19"/>
  <c r="J21" i="19"/>
  <c r="K21" i="19"/>
  <c r="L21" i="19"/>
  <c r="M21" i="19"/>
  <c r="O21" i="19"/>
  <c r="P21" i="19"/>
  <c r="J22" i="19"/>
  <c r="K22" i="19"/>
  <c r="L22" i="19"/>
  <c r="M22" i="19"/>
  <c r="O22" i="19"/>
  <c r="P22" i="19"/>
  <c r="J23" i="19"/>
  <c r="K23" i="19"/>
  <c r="L23" i="19"/>
  <c r="M23" i="19"/>
  <c r="O23" i="19"/>
  <c r="P23" i="19"/>
  <c r="J24" i="19"/>
  <c r="K24" i="19"/>
  <c r="L24" i="19"/>
  <c r="M24" i="19"/>
  <c r="O24" i="19"/>
  <c r="P24" i="19"/>
  <c r="J25" i="19"/>
  <c r="K25" i="19"/>
  <c r="L25" i="19"/>
  <c r="M25" i="19"/>
  <c r="O25" i="19"/>
  <c r="P25" i="19"/>
  <c r="J26" i="19"/>
  <c r="K26" i="19"/>
  <c r="L26" i="19"/>
  <c r="M26" i="19"/>
  <c r="O26" i="19"/>
  <c r="P26" i="19"/>
  <c r="J27" i="19"/>
  <c r="K27" i="19"/>
  <c r="L27" i="19"/>
  <c r="M27" i="19"/>
  <c r="O27" i="19"/>
  <c r="P27" i="19"/>
  <c r="J28" i="19"/>
  <c r="K28" i="19"/>
  <c r="L28" i="19"/>
  <c r="M28" i="19"/>
  <c r="O28" i="19"/>
  <c r="P28" i="19"/>
  <c r="J29" i="19"/>
  <c r="K29" i="19"/>
  <c r="L29" i="19"/>
  <c r="M29" i="19"/>
  <c r="O29" i="19"/>
  <c r="P29" i="19"/>
  <c r="J30" i="19"/>
  <c r="K30" i="19"/>
  <c r="L30" i="19"/>
  <c r="M30" i="19"/>
  <c r="O30" i="19"/>
  <c r="P30" i="19"/>
  <c r="J31" i="19"/>
  <c r="K31" i="19"/>
  <c r="L31" i="19"/>
  <c r="M31" i="19"/>
  <c r="O31" i="19"/>
  <c r="P31" i="19"/>
  <c r="J32" i="19"/>
  <c r="K32" i="19"/>
  <c r="L32" i="19"/>
  <c r="M32" i="19"/>
  <c r="O32" i="19"/>
  <c r="P32" i="19"/>
  <c r="J33" i="19"/>
  <c r="K33" i="19"/>
  <c r="L33" i="19"/>
  <c r="M33" i="19"/>
  <c r="O33" i="19"/>
  <c r="P33" i="19"/>
  <c r="J34" i="19"/>
  <c r="K34" i="19"/>
  <c r="L34" i="19"/>
  <c r="M34" i="19"/>
  <c r="O34" i="19"/>
  <c r="P34" i="19"/>
  <c r="J35" i="19"/>
  <c r="K35" i="19"/>
  <c r="L35" i="19"/>
  <c r="M35" i="19"/>
  <c r="O35" i="19"/>
  <c r="P35" i="19"/>
  <c r="J36" i="19"/>
  <c r="K36" i="19"/>
  <c r="L36" i="19"/>
  <c r="M36" i="19"/>
  <c r="O36" i="19"/>
  <c r="P36" i="19"/>
  <c r="J37" i="19"/>
  <c r="K37" i="19"/>
  <c r="L37" i="19"/>
  <c r="M37" i="19"/>
  <c r="O37" i="19"/>
  <c r="P37" i="19"/>
  <c r="J38" i="19"/>
  <c r="K38" i="19"/>
  <c r="L38" i="19"/>
  <c r="M38" i="19"/>
  <c r="O38" i="19"/>
  <c r="P38" i="19"/>
  <c r="J39" i="19"/>
  <c r="K39" i="19"/>
  <c r="L39" i="19"/>
  <c r="M39" i="19"/>
  <c r="O39" i="19"/>
  <c r="P39" i="19"/>
  <c r="J40" i="19"/>
  <c r="K40" i="19"/>
  <c r="L40" i="19"/>
  <c r="M40" i="19"/>
  <c r="O40" i="19"/>
  <c r="P40" i="19"/>
  <c r="J41" i="19"/>
  <c r="K41" i="19"/>
  <c r="L41" i="19"/>
  <c r="M41" i="19"/>
  <c r="O41" i="19"/>
  <c r="P41" i="19"/>
  <c r="J42" i="19"/>
  <c r="K42" i="19"/>
  <c r="L42" i="19"/>
  <c r="M42" i="19"/>
  <c r="O42" i="19"/>
  <c r="P42" i="19"/>
  <c r="J43" i="19"/>
  <c r="K43" i="19"/>
  <c r="L43" i="19"/>
  <c r="M43" i="19"/>
  <c r="O43" i="19"/>
  <c r="P43" i="19"/>
  <c r="J44" i="19"/>
  <c r="N44" i="19" s="1"/>
  <c r="K44" i="19"/>
  <c r="L44" i="19"/>
  <c r="M44" i="19"/>
  <c r="O44" i="19"/>
  <c r="P44" i="19"/>
  <c r="J45" i="19"/>
  <c r="K45" i="19"/>
  <c r="L45" i="19"/>
  <c r="M45" i="19"/>
  <c r="O45" i="19"/>
  <c r="P45" i="19"/>
  <c r="J46" i="19"/>
  <c r="N46" i="19" s="1"/>
  <c r="K46" i="19"/>
  <c r="L46" i="19"/>
  <c r="M46" i="19"/>
  <c r="O46" i="19"/>
  <c r="P46" i="19"/>
  <c r="J47" i="19"/>
  <c r="K47" i="19"/>
  <c r="L47" i="19"/>
  <c r="M47" i="19"/>
  <c r="O47" i="19"/>
  <c r="P47" i="19"/>
  <c r="J48" i="19"/>
  <c r="N48" i="19" s="1"/>
  <c r="K48" i="19"/>
  <c r="L48" i="19"/>
  <c r="M48" i="19"/>
  <c r="O48" i="19"/>
  <c r="P48" i="19"/>
  <c r="J49" i="19"/>
  <c r="K49" i="19"/>
  <c r="L49" i="19"/>
  <c r="M49" i="19"/>
  <c r="O49" i="19"/>
  <c r="P49" i="19"/>
  <c r="J50" i="19"/>
  <c r="K50" i="19"/>
  <c r="L50" i="19"/>
  <c r="M50" i="19"/>
  <c r="O50" i="19"/>
  <c r="P50" i="19"/>
  <c r="J51" i="19"/>
  <c r="K51" i="19"/>
  <c r="L51" i="19"/>
  <c r="N51" i="19" s="1"/>
  <c r="M51" i="19"/>
  <c r="O51" i="19"/>
  <c r="P51" i="19"/>
  <c r="J52" i="19"/>
  <c r="N52" i="19" s="1"/>
  <c r="K52" i="19"/>
  <c r="L52" i="19"/>
  <c r="M52" i="19"/>
  <c r="O52" i="19"/>
  <c r="P52" i="19"/>
  <c r="J53" i="19"/>
  <c r="K53" i="19"/>
  <c r="L53" i="19"/>
  <c r="M53" i="19"/>
  <c r="O53" i="19"/>
  <c r="P53" i="19"/>
  <c r="J54" i="19"/>
  <c r="N54" i="19" s="1"/>
  <c r="K54" i="19"/>
  <c r="L54" i="19"/>
  <c r="M54" i="19"/>
  <c r="O54" i="19"/>
  <c r="P54" i="19"/>
  <c r="J55" i="19"/>
  <c r="K55" i="19"/>
  <c r="L55" i="19"/>
  <c r="M55" i="19"/>
  <c r="O55" i="19"/>
  <c r="P55" i="19"/>
  <c r="J56" i="19"/>
  <c r="K56" i="19"/>
  <c r="L56" i="19"/>
  <c r="M56" i="19"/>
  <c r="O56" i="19"/>
  <c r="Q56" i="19" s="1"/>
  <c r="P56" i="19"/>
  <c r="J57" i="19"/>
  <c r="K57" i="19"/>
  <c r="L57" i="19"/>
  <c r="M57" i="19"/>
  <c r="O57" i="19"/>
  <c r="P57" i="19"/>
  <c r="J58" i="19"/>
  <c r="Q58" i="19" s="1"/>
  <c r="K58" i="19"/>
  <c r="L58" i="19"/>
  <c r="M58" i="19"/>
  <c r="O58" i="19"/>
  <c r="P58" i="19"/>
  <c r="J59" i="19"/>
  <c r="K59" i="19"/>
  <c r="L59" i="19"/>
  <c r="M59" i="19"/>
  <c r="O59" i="19"/>
  <c r="P59" i="19"/>
  <c r="J60" i="19"/>
  <c r="Q60" i="19" s="1"/>
  <c r="K60" i="19"/>
  <c r="L60" i="19"/>
  <c r="M60" i="19"/>
  <c r="O60" i="19"/>
  <c r="P60" i="19"/>
  <c r="J61" i="19"/>
  <c r="K61" i="19"/>
  <c r="L61" i="19"/>
  <c r="M61" i="19"/>
  <c r="O61" i="19"/>
  <c r="P61" i="19"/>
  <c r="J62" i="19"/>
  <c r="K62" i="19"/>
  <c r="L62" i="19"/>
  <c r="M62" i="19"/>
  <c r="O62" i="19"/>
  <c r="P62" i="19"/>
  <c r="J63" i="19"/>
  <c r="K63" i="19"/>
  <c r="L63" i="19"/>
  <c r="M63" i="19"/>
  <c r="O63" i="19"/>
  <c r="P63" i="19"/>
  <c r="J64" i="19"/>
  <c r="K64" i="19"/>
  <c r="L64" i="19"/>
  <c r="M64" i="19"/>
  <c r="O64" i="19"/>
  <c r="P64" i="19"/>
  <c r="J65" i="19"/>
  <c r="K65" i="19"/>
  <c r="L65" i="19"/>
  <c r="M65" i="19"/>
  <c r="O65" i="19"/>
  <c r="P65" i="19"/>
  <c r="J66" i="19"/>
  <c r="K66" i="19"/>
  <c r="L66" i="19"/>
  <c r="M66" i="19"/>
  <c r="O66" i="19"/>
  <c r="P66" i="19"/>
  <c r="J67" i="19"/>
  <c r="K67" i="19"/>
  <c r="L67" i="19"/>
  <c r="N67" i="19" s="1"/>
  <c r="M67" i="19"/>
  <c r="O67" i="19"/>
  <c r="P67" i="19"/>
  <c r="J68" i="19"/>
  <c r="K68" i="19"/>
  <c r="L68" i="19"/>
  <c r="M68" i="19"/>
  <c r="O68" i="19"/>
  <c r="P68" i="19"/>
  <c r="J69" i="19"/>
  <c r="K69" i="19"/>
  <c r="L69" i="19"/>
  <c r="M69" i="19"/>
  <c r="O69" i="19"/>
  <c r="P69" i="19"/>
  <c r="J70" i="19"/>
  <c r="K70" i="19"/>
  <c r="L70" i="19"/>
  <c r="M70" i="19"/>
  <c r="O70" i="19"/>
  <c r="P70" i="19"/>
  <c r="J71" i="19"/>
  <c r="K71" i="19"/>
  <c r="L71" i="19"/>
  <c r="M71" i="19"/>
  <c r="O71" i="19"/>
  <c r="P71" i="19"/>
  <c r="J72" i="19"/>
  <c r="K72" i="19"/>
  <c r="L72" i="19"/>
  <c r="M72" i="19"/>
  <c r="O72" i="19"/>
  <c r="P72" i="19"/>
  <c r="J73" i="19"/>
  <c r="K73" i="19"/>
  <c r="L73" i="19"/>
  <c r="M73" i="19"/>
  <c r="O73" i="19"/>
  <c r="P73" i="19"/>
  <c r="J74" i="19"/>
  <c r="K74" i="19"/>
  <c r="L74" i="19"/>
  <c r="M74" i="19"/>
  <c r="O74" i="19"/>
  <c r="P74" i="19"/>
  <c r="J75" i="19"/>
  <c r="K75" i="19"/>
  <c r="L75" i="19"/>
  <c r="M75" i="19"/>
  <c r="O75" i="19"/>
  <c r="P75" i="19"/>
  <c r="J76" i="19"/>
  <c r="Q76" i="19" s="1"/>
  <c r="K76" i="19"/>
  <c r="L76" i="19"/>
  <c r="M76" i="19"/>
  <c r="O76" i="19"/>
  <c r="P76" i="19"/>
  <c r="J77" i="19"/>
  <c r="K77" i="19"/>
  <c r="L77" i="19"/>
  <c r="M77" i="19"/>
  <c r="O77" i="19"/>
  <c r="P77" i="19"/>
  <c r="J78" i="19"/>
  <c r="K78" i="19"/>
  <c r="L78" i="19"/>
  <c r="M78" i="19"/>
  <c r="O78" i="19"/>
  <c r="P78" i="19"/>
  <c r="J79" i="19"/>
  <c r="K79" i="19"/>
  <c r="L79" i="19"/>
  <c r="M79" i="19"/>
  <c r="O79" i="19"/>
  <c r="P79" i="19"/>
  <c r="J80" i="19"/>
  <c r="K80" i="19"/>
  <c r="L80" i="19"/>
  <c r="M80" i="19"/>
  <c r="O80" i="19"/>
  <c r="P80" i="19"/>
  <c r="G81" i="19"/>
  <c r="N34" i="16"/>
  <c r="Q38" i="17"/>
  <c r="S38" i="17" s="1"/>
  <c r="N36" i="17"/>
  <c r="Q129" i="16"/>
  <c r="S129" i="16" s="1"/>
  <c r="N9" i="19"/>
  <c r="Q7" i="18"/>
  <c r="S7" i="18" s="1"/>
  <c r="N13" i="19"/>
  <c r="Q43" i="17"/>
  <c r="S43" i="17" s="1"/>
  <c r="Q11" i="17"/>
  <c r="S11" i="17" s="1"/>
  <c r="N119" i="16"/>
  <c r="Q73" i="16"/>
  <c r="S73" i="16" s="1"/>
  <c r="N38" i="16"/>
  <c r="N8" i="17"/>
  <c r="Q3" i="17"/>
  <c r="S3" i="17" s="1"/>
  <c r="Q22" i="16"/>
  <c r="S22" i="16" s="1"/>
  <c r="Q95" i="16"/>
  <c r="S95" i="16" s="1"/>
  <c r="Q61" i="16"/>
  <c r="S61" i="16" s="1"/>
  <c r="Q42" i="16"/>
  <c r="S42" i="16" s="1"/>
  <c r="N42" i="16"/>
  <c r="N4" i="16"/>
  <c r="Q97" i="16"/>
  <c r="S97" i="16" s="1"/>
  <c r="N40" i="16"/>
  <c r="N45" i="17" l="1"/>
  <c r="N3" i="17"/>
  <c r="N42" i="17"/>
  <c r="N7" i="17"/>
  <c r="Q46" i="17"/>
  <c r="S46" i="17" s="1"/>
  <c r="Q8" i="18"/>
  <c r="S8" i="18" s="1"/>
  <c r="N5" i="18"/>
  <c r="N57" i="17"/>
  <c r="Q53" i="17"/>
  <c r="S53" i="17" s="1"/>
  <c r="N47" i="17"/>
  <c r="Q40" i="17"/>
  <c r="S40" i="17" s="1"/>
  <c r="N31" i="17"/>
  <c r="N29" i="17"/>
  <c r="Q14" i="17"/>
  <c r="S14" i="17" s="1"/>
  <c r="N12" i="17"/>
  <c r="Q10" i="17"/>
  <c r="S10" i="17" s="1"/>
  <c r="Q6" i="17"/>
  <c r="S6" i="17" s="1"/>
  <c r="N51" i="17"/>
  <c r="N7" i="18"/>
  <c r="Q45" i="17"/>
  <c r="S45" i="17" s="1"/>
  <c r="N38" i="17"/>
  <c r="N34" i="17"/>
  <c r="N32" i="17"/>
  <c r="Q23" i="17"/>
  <c r="S23" i="17" s="1"/>
  <c r="N21" i="17"/>
  <c r="N8" i="18"/>
  <c r="Q26" i="17"/>
  <c r="S26" i="17" s="1"/>
  <c r="Q48" i="17"/>
  <c r="S48" i="17" s="1"/>
  <c r="N43" i="17"/>
  <c r="N14" i="17"/>
  <c r="N6" i="18"/>
  <c r="Q32" i="17"/>
  <c r="S32" i="17" s="1"/>
  <c r="Q25" i="17"/>
  <c r="S25" i="17" s="1"/>
  <c r="Q20" i="17"/>
  <c r="S20" i="17" s="1"/>
  <c r="N17" i="17"/>
  <c r="N11" i="17"/>
  <c r="Q28" i="17"/>
  <c r="S28" i="17" s="1"/>
  <c r="Q6" i="18"/>
  <c r="S6" i="18" s="1"/>
  <c r="Q57" i="17"/>
  <c r="S57" i="17" s="1"/>
  <c r="Q47" i="17"/>
  <c r="S47" i="17" s="1"/>
  <c r="Q35" i="17"/>
  <c r="S35" i="17" s="1"/>
  <c r="N15" i="17"/>
  <c r="Q8" i="17"/>
  <c r="S8" i="17" s="1"/>
  <c r="N135" i="16"/>
  <c r="N131" i="16"/>
  <c r="Q41" i="16"/>
  <c r="S41" i="16" s="1"/>
  <c r="Q6" i="19"/>
  <c r="Q142" i="16"/>
  <c r="S142" i="16" s="1"/>
  <c r="N140" i="16"/>
  <c r="Q138" i="16"/>
  <c r="S138" i="16" s="1"/>
  <c r="N132" i="16"/>
  <c r="Q128" i="16"/>
  <c r="S128" i="16" s="1"/>
  <c r="N126" i="16"/>
  <c r="N124" i="16"/>
  <c r="N122" i="16"/>
  <c r="N114" i="16"/>
  <c r="N112" i="16"/>
  <c r="N110" i="16"/>
  <c r="Q108" i="16"/>
  <c r="S108" i="16" s="1"/>
  <c r="N106" i="16"/>
  <c r="N88" i="16"/>
  <c r="Q70" i="16"/>
  <c r="S70" i="16" s="1"/>
  <c r="N68" i="16"/>
  <c r="Q64" i="16"/>
  <c r="S64" i="16" s="1"/>
  <c r="Q62" i="16"/>
  <c r="S62" i="16" s="1"/>
  <c r="N56" i="16"/>
  <c r="Q54" i="16"/>
  <c r="S54" i="16" s="1"/>
  <c r="N52" i="16"/>
  <c r="N50" i="16"/>
  <c r="Q37" i="16"/>
  <c r="S37" i="16" s="1"/>
  <c r="Q50" i="16"/>
  <c r="S50" i="16" s="1"/>
  <c r="N6" i="16"/>
  <c r="N70" i="16"/>
  <c r="N63" i="19"/>
  <c r="Q62" i="19"/>
  <c r="N61" i="19"/>
  <c r="N55" i="19"/>
  <c r="N43" i="19"/>
  <c r="Q39" i="19"/>
  <c r="N33" i="19"/>
  <c r="Q23" i="19"/>
  <c r="Q17" i="19"/>
  <c r="N6" i="19"/>
  <c r="Q144" i="16"/>
  <c r="S144" i="16" s="1"/>
  <c r="Q140" i="16"/>
  <c r="S140" i="16" s="1"/>
  <c r="N136" i="16"/>
  <c r="N134" i="16"/>
  <c r="Q122" i="16"/>
  <c r="S122" i="16" s="1"/>
  <c r="N120" i="16"/>
  <c r="Q106" i="16"/>
  <c r="S106" i="16" s="1"/>
  <c r="Q102" i="16"/>
  <c r="S102" i="16" s="1"/>
  <c r="N100" i="16"/>
  <c r="N94" i="16"/>
  <c r="N92" i="16"/>
  <c r="Q86" i="16"/>
  <c r="S86" i="16" s="1"/>
  <c r="N84" i="16"/>
  <c r="N82" i="16"/>
  <c r="Q78" i="16"/>
  <c r="S78" i="16" s="1"/>
  <c r="Q76" i="16"/>
  <c r="S76" i="16" s="1"/>
  <c r="N62" i="16"/>
  <c r="Q58" i="16"/>
  <c r="S58" i="16" s="1"/>
  <c r="N41" i="16"/>
  <c r="Q130" i="16"/>
  <c r="S130" i="16" s="1"/>
  <c r="N14" i="16"/>
  <c r="N69" i="19"/>
  <c r="N7" i="19"/>
  <c r="N5" i="19"/>
  <c r="Q143" i="16"/>
  <c r="S143" i="16" s="1"/>
  <c r="N141" i="16"/>
  <c r="N137" i="16"/>
  <c r="N109" i="16"/>
  <c r="Q107" i="16"/>
  <c r="S107" i="16" s="1"/>
  <c r="N105" i="16"/>
  <c r="N91" i="16"/>
  <c r="Q89" i="16"/>
  <c r="S89" i="16" s="1"/>
  <c r="N85" i="16"/>
  <c r="Q77" i="16"/>
  <c r="S77" i="16" s="1"/>
  <c r="Q69" i="16"/>
  <c r="S69" i="16" s="1"/>
  <c r="Q49" i="16"/>
  <c r="S49" i="16" s="1"/>
  <c r="Q25" i="16"/>
  <c r="S25" i="16" s="1"/>
  <c r="Q23" i="16"/>
  <c r="S23" i="16" s="1"/>
  <c r="Q68" i="19"/>
  <c r="N64" i="19"/>
  <c r="N127" i="16"/>
  <c r="Q121" i="16"/>
  <c r="S121" i="16" s="1"/>
  <c r="Q119" i="16"/>
  <c r="S119" i="16" s="1"/>
  <c r="Q67" i="16"/>
  <c r="S67" i="16" s="1"/>
  <c r="N9" i="16"/>
  <c r="Q94" i="16"/>
  <c r="S94" i="16" s="1"/>
  <c r="N86" i="16"/>
  <c r="Q65" i="19"/>
  <c r="N16" i="19"/>
  <c r="Q135" i="16"/>
  <c r="S135" i="16" s="1"/>
  <c r="N133" i="16"/>
  <c r="Q127" i="16"/>
  <c r="S127" i="16" s="1"/>
  <c r="N102" i="16"/>
  <c r="N98" i="16"/>
  <c r="N96" i="16"/>
  <c r="Q84" i="16"/>
  <c r="S84" i="16" s="1"/>
  <c r="Q82" i="16"/>
  <c r="S82" i="16" s="1"/>
  <c r="N78" i="16"/>
  <c r="Q45" i="16"/>
  <c r="S45" i="16" s="1"/>
  <c r="Q32" i="16"/>
  <c r="S32" i="16" s="1"/>
  <c r="Q30" i="16"/>
  <c r="S30" i="16" s="1"/>
  <c r="Q28" i="16"/>
  <c r="S28" i="16" s="1"/>
  <c r="Q19" i="16"/>
  <c r="S19" i="16" s="1"/>
  <c r="Q17" i="16"/>
  <c r="S17" i="16" s="1"/>
  <c r="Q13" i="16"/>
  <c r="S13" i="16" s="1"/>
  <c r="N11" i="16"/>
  <c r="N3" i="16"/>
  <c r="Q26" i="16"/>
  <c r="S26" i="16" s="1"/>
  <c r="N24" i="16"/>
  <c r="Q18" i="16"/>
  <c r="S18" i="16" s="1"/>
  <c r="Q4" i="16"/>
  <c r="S4" i="16" s="1"/>
  <c r="Q59" i="19"/>
  <c r="N57" i="19"/>
  <c r="Q139" i="16"/>
  <c r="S139" i="16" s="1"/>
  <c r="Q52" i="16"/>
  <c r="S52" i="16" s="1"/>
  <c r="Q51" i="19"/>
  <c r="Q45" i="19"/>
  <c r="N45" i="19"/>
  <c r="N130" i="16"/>
  <c r="N45" i="16"/>
  <c r="N5" i="16"/>
  <c r="N17" i="19"/>
  <c r="Q96" i="16"/>
  <c r="S96" i="16" s="1"/>
  <c r="Q5" i="19"/>
  <c r="N18" i="16"/>
  <c r="N76" i="19"/>
  <c r="Q72" i="19"/>
  <c r="Q43" i="19"/>
  <c r="Q35" i="19"/>
  <c r="Q33" i="19"/>
  <c r="Q31" i="19"/>
  <c r="N27" i="19"/>
  <c r="N23" i="19"/>
  <c r="Q16" i="19"/>
  <c r="N10" i="19"/>
  <c r="Q141" i="16"/>
  <c r="S141" i="16" s="1"/>
  <c r="N128" i="16"/>
  <c r="Q109" i="16"/>
  <c r="S109" i="16" s="1"/>
  <c r="Q87" i="16"/>
  <c r="S87" i="16" s="1"/>
  <c r="N64" i="16"/>
  <c r="N58" i="16"/>
  <c r="Q56" i="16"/>
  <c r="S56" i="16" s="1"/>
  <c r="N37" i="16"/>
  <c r="N22" i="16"/>
  <c r="Q12" i="16"/>
  <c r="S12" i="16" s="1"/>
  <c r="N68" i="19"/>
  <c r="Q66" i="19"/>
  <c r="Q3" i="19"/>
  <c r="S3" i="19" s="1"/>
  <c r="N49" i="16"/>
  <c r="N143" i="16"/>
  <c r="N75" i="19"/>
  <c r="Q69" i="19"/>
  <c r="Q37" i="19"/>
  <c r="N34" i="19"/>
  <c r="N30" i="19"/>
  <c r="Q26" i="19"/>
  <c r="N20" i="19"/>
  <c r="Q18" i="19"/>
  <c r="N18" i="19"/>
  <c r="N15" i="19"/>
  <c r="Q13" i="19"/>
  <c r="N8" i="19"/>
  <c r="Q137" i="16"/>
  <c r="S137" i="16" s="1"/>
  <c r="N129" i="16"/>
  <c r="N111" i="16"/>
  <c r="N107" i="16"/>
  <c r="N101" i="16"/>
  <c r="N90" i="16"/>
  <c r="Q88" i="16"/>
  <c r="S88" i="16" s="1"/>
  <c r="N76" i="16"/>
  <c r="N61" i="16"/>
  <c r="N59" i="16"/>
  <c r="N57" i="16"/>
  <c r="N32" i="16"/>
  <c r="N30" i="16"/>
  <c r="N23" i="16"/>
  <c r="N19" i="16"/>
  <c r="N17" i="16"/>
  <c r="N15" i="16"/>
  <c r="N32" i="19"/>
  <c r="N125" i="16"/>
  <c r="Q111" i="16"/>
  <c r="S111" i="16" s="1"/>
  <c r="N108" i="16"/>
  <c r="N103" i="16"/>
  <c r="N67" i="16"/>
  <c r="N53" i="16"/>
  <c r="Q80" i="19"/>
  <c r="N79" i="19"/>
  <c r="Q74" i="19"/>
  <c r="N74" i="19"/>
  <c r="N70" i="19"/>
  <c r="N59" i="19"/>
  <c r="Q54" i="19"/>
  <c r="Q44" i="19"/>
  <c r="Q34" i="19"/>
  <c r="N28" i="19"/>
  <c r="Q22" i="19"/>
  <c r="Q14" i="19"/>
  <c r="N11" i="19"/>
  <c r="N144" i="16"/>
  <c r="N138" i="16"/>
  <c r="Q136" i="16"/>
  <c r="S136" i="16" s="1"/>
  <c r="Q120" i="16"/>
  <c r="S120" i="16" s="1"/>
  <c r="N118" i="16"/>
  <c r="Q116" i="16"/>
  <c r="S116" i="16" s="1"/>
  <c r="N113" i="16"/>
  <c r="N77" i="16"/>
  <c r="Q65" i="16"/>
  <c r="S65" i="16" s="1"/>
  <c r="N54" i="16"/>
  <c r="N43" i="16"/>
  <c r="N13" i="16"/>
  <c r="N7" i="16"/>
  <c r="Q78" i="19"/>
  <c r="Q30" i="19"/>
  <c r="N71" i="19"/>
  <c r="N60" i="19"/>
  <c r="N53" i="19"/>
  <c r="Q52" i="19"/>
  <c r="N31" i="19"/>
  <c r="Q27" i="19"/>
  <c r="Q19" i="19"/>
  <c r="Q134" i="16"/>
  <c r="S134" i="16" s="1"/>
  <c r="Q117" i="16"/>
  <c r="S117" i="16" s="1"/>
  <c r="Q59" i="16"/>
  <c r="S59" i="16" s="1"/>
  <c r="Q57" i="16"/>
  <c r="S57" i="16" s="1"/>
  <c r="N37" i="17"/>
  <c r="Q37" i="17"/>
  <c r="S37" i="17" s="1"/>
  <c r="N33" i="17"/>
  <c r="Q33" i="17"/>
  <c r="S33" i="17" s="1"/>
  <c r="Q101" i="16"/>
  <c r="S101" i="16" s="1"/>
  <c r="Q66" i="16"/>
  <c r="S66" i="16" s="1"/>
  <c r="N66" i="16"/>
  <c r="Q46" i="16"/>
  <c r="S46" i="16" s="1"/>
  <c r="N46" i="16"/>
  <c r="Q15" i="19"/>
  <c r="Q24" i="17"/>
  <c r="S24" i="17" s="1"/>
  <c r="N24" i="17"/>
  <c r="N19" i="17"/>
  <c r="Q19" i="17"/>
  <c r="S19" i="17" s="1"/>
  <c r="Q31" i="16"/>
  <c r="S31" i="16" s="1"/>
  <c r="N8" i="16"/>
  <c r="Q8" i="16"/>
  <c r="S8" i="16" s="1"/>
  <c r="Q7" i="16"/>
  <c r="S7" i="16" s="1"/>
  <c r="Q49" i="19"/>
  <c r="N49" i="19"/>
  <c r="N123" i="16"/>
  <c r="Q123" i="16"/>
  <c r="S123" i="16" s="1"/>
  <c r="N65" i="19"/>
  <c r="Q75" i="19"/>
  <c r="N26" i="19"/>
  <c r="N24" i="19"/>
  <c r="Q24" i="19"/>
  <c r="N19" i="19"/>
  <c r="N14" i="19"/>
  <c r="N58" i="17"/>
  <c r="Q58" i="17"/>
  <c r="S58" i="17" s="1"/>
  <c r="Q103" i="16"/>
  <c r="S103" i="16" s="1"/>
  <c r="Q72" i="16"/>
  <c r="S72" i="16" s="1"/>
  <c r="N72" i="16"/>
  <c r="N21" i="16"/>
  <c r="Q21" i="16"/>
  <c r="S21" i="16" s="1"/>
  <c r="Q12" i="19"/>
  <c r="N12" i="19"/>
  <c r="N50" i="19"/>
  <c r="Q50" i="19"/>
  <c r="N56" i="17"/>
  <c r="Q56" i="17"/>
  <c r="S56" i="17" s="1"/>
  <c r="N16" i="16"/>
  <c r="Q16" i="16"/>
  <c r="S16" i="16" s="1"/>
  <c r="Q48" i="19"/>
  <c r="N62" i="19"/>
  <c r="Q57" i="19"/>
  <c r="Q41" i="19"/>
  <c r="N41" i="19"/>
  <c r="Q25" i="19"/>
  <c r="N25" i="19"/>
  <c r="Q20" i="19"/>
  <c r="N3" i="18"/>
  <c r="Q3" i="18"/>
  <c r="N40" i="17"/>
  <c r="N39" i="17"/>
  <c r="Q39" i="17"/>
  <c r="S39" i="17" s="1"/>
  <c r="N27" i="17"/>
  <c r="Q27" i="17"/>
  <c r="S27" i="17" s="1"/>
  <c r="Q104" i="16"/>
  <c r="S104" i="16" s="1"/>
  <c r="N104" i="16"/>
  <c r="Q93" i="16"/>
  <c r="S93" i="16" s="1"/>
  <c r="N93" i="16"/>
  <c r="Q79" i="16"/>
  <c r="S79" i="16" s="1"/>
  <c r="N79" i="16"/>
  <c r="Q74" i="16"/>
  <c r="S74" i="16" s="1"/>
  <c r="N74" i="16"/>
  <c r="N63" i="16"/>
  <c r="Q63" i="16"/>
  <c r="S63" i="16" s="1"/>
  <c r="Q36" i="16"/>
  <c r="S36" i="16" s="1"/>
  <c r="N36" i="16"/>
  <c r="N38" i="19"/>
  <c r="Q38" i="19"/>
  <c r="N21" i="19"/>
  <c r="Q21" i="19"/>
  <c r="Q4" i="19"/>
  <c r="N4" i="19"/>
  <c r="Q99" i="16"/>
  <c r="S99" i="16" s="1"/>
  <c r="Q83" i="16"/>
  <c r="S83" i="16" s="1"/>
  <c r="N83" i="16"/>
  <c r="N27" i="16"/>
  <c r="Q27" i="16"/>
  <c r="S27" i="16" s="1"/>
  <c r="N10" i="16"/>
  <c r="Q10" i="16"/>
  <c r="S10" i="16" s="1"/>
  <c r="Q50" i="17"/>
  <c r="S50" i="17" s="1"/>
  <c r="N77" i="19"/>
  <c r="Q77" i="19"/>
  <c r="Q92" i="16"/>
  <c r="S92" i="16" s="1"/>
  <c r="Q81" i="16"/>
  <c r="S81" i="16" s="1"/>
  <c r="Q43" i="16"/>
  <c r="S43" i="16" s="1"/>
  <c r="N39" i="16"/>
  <c r="Q39" i="16"/>
  <c r="S39" i="16" s="1"/>
  <c r="Q38" i="16"/>
  <c r="S38" i="16" s="1"/>
  <c r="N78" i="19"/>
  <c r="Q64" i="19"/>
  <c r="N47" i="19"/>
  <c r="Q47" i="19"/>
  <c r="N42" i="19"/>
  <c r="Q42" i="19"/>
  <c r="Q28" i="19"/>
  <c r="N48" i="17"/>
  <c r="Q41" i="17"/>
  <c r="S41" i="17" s="1"/>
  <c r="Q13" i="17"/>
  <c r="S13" i="17" s="1"/>
  <c r="N13" i="17"/>
  <c r="Q115" i="16"/>
  <c r="S115" i="16" s="1"/>
  <c r="N115" i="16"/>
  <c r="N35" i="19"/>
  <c r="Q11" i="18"/>
  <c r="S11" i="18" s="1"/>
  <c r="Q29" i="17"/>
  <c r="S29" i="17" s="1"/>
  <c r="N81" i="16"/>
  <c r="N29" i="16"/>
  <c r="Q29" i="16"/>
  <c r="S29" i="16" s="1"/>
  <c r="Q15" i="16"/>
  <c r="S15" i="16" s="1"/>
  <c r="N10" i="18"/>
  <c r="N4" i="18"/>
  <c r="N22" i="17"/>
  <c r="Q21" i="17"/>
  <c r="S21" i="17" s="1"/>
  <c r="Q15" i="17"/>
  <c r="S15" i="17" s="1"/>
  <c r="Q118" i="16"/>
  <c r="S118" i="16" s="1"/>
  <c r="N117" i="16"/>
  <c r="N116" i="16"/>
  <c r="Q110" i="16"/>
  <c r="S110" i="16" s="1"/>
  <c r="N95" i="16"/>
  <c r="Q91" i="16"/>
  <c r="S91" i="16" s="1"/>
  <c r="N89" i="16"/>
  <c r="Q80" i="16"/>
  <c r="S80" i="16" s="1"/>
  <c r="N60" i="16"/>
  <c r="Q60" i="16"/>
  <c r="S60" i="16" s="1"/>
  <c r="N33" i="16"/>
  <c r="Q24" i="16"/>
  <c r="S24" i="16" s="1"/>
  <c r="N139" i="16"/>
  <c r="Q53" i="19"/>
  <c r="Q10" i="19"/>
  <c r="N11" i="18"/>
  <c r="Q5" i="18"/>
  <c r="S5" i="18" s="1"/>
  <c r="Q54" i="17"/>
  <c r="S54" i="17" s="1"/>
  <c r="N54" i="17"/>
  <c r="N41" i="17"/>
  <c r="N35" i="17"/>
  <c r="Q131" i="16"/>
  <c r="S131" i="16" s="1"/>
  <c r="Q126" i="16"/>
  <c r="S126" i="16" s="1"/>
  <c r="Q125" i="16"/>
  <c r="S125" i="16" s="1"/>
  <c r="N97" i="16"/>
  <c r="Q68" i="16"/>
  <c r="S68" i="16" s="1"/>
  <c r="Q53" i="16"/>
  <c r="S53" i="16" s="1"/>
  <c r="Q51" i="16"/>
  <c r="S51" i="16" s="1"/>
  <c r="Q40" i="16"/>
  <c r="S40" i="16" s="1"/>
  <c r="N31" i="16"/>
  <c r="Q79" i="19"/>
  <c r="Q70" i="19"/>
  <c r="Q63" i="19"/>
  <c r="N37" i="19"/>
  <c r="N36" i="19"/>
  <c r="Q29" i="19"/>
  <c r="N29" i="19"/>
  <c r="N22" i="19"/>
  <c r="Q11" i="19"/>
  <c r="Q8" i="19"/>
  <c r="N3" i="19"/>
  <c r="Q49" i="17"/>
  <c r="S49" i="17" s="1"/>
  <c r="Q34" i="17"/>
  <c r="S34" i="17" s="1"/>
  <c r="Q17" i="17"/>
  <c r="S17" i="17" s="1"/>
  <c r="N16" i="17"/>
  <c r="N9" i="17"/>
  <c r="Q132" i="16"/>
  <c r="S132" i="16" s="1"/>
  <c r="Q113" i="16"/>
  <c r="S113" i="16" s="1"/>
  <c r="Q112" i="16"/>
  <c r="S112" i="16" s="1"/>
  <c r="Q48" i="16"/>
  <c r="S48" i="16" s="1"/>
  <c r="N35" i="16"/>
  <c r="Q34" i="16"/>
  <c r="S34" i="16" s="1"/>
  <c r="N25" i="16"/>
  <c r="Q11" i="16"/>
  <c r="S11" i="16" s="1"/>
  <c r="Q5" i="16"/>
  <c r="S5" i="16" s="1"/>
  <c r="Q22" i="17"/>
  <c r="S22" i="17" s="1"/>
  <c r="N80" i="19"/>
  <c r="Q73" i="19"/>
  <c r="N73" i="19"/>
  <c r="Q71" i="19"/>
  <c r="N66" i="19"/>
  <c r="N56" i="19"/>
  <c r="Q55" i="19"/>
  <c r="Q46" i="19"/>
  <c r="N40" i="19"/>
  <c r="Q40" i="19"/>
  <c r="N39" i="19"/>
  <c r="N55" i="17"/>
  <c r="Q55" i="17"/>
  <c r="S55" i="17" s="1"/>
  <c r="Q51" i="17"/>
  <c r="S51" i="17" s="1"/>
  <c r="Q44" i="17"/>
  <c r="S44" i="17" s="1"/>
  <c r="Q36" i="17"/>
  <c r="S36" i="17" s="1"/>
  <c r="N142" i="16"/>
  <c r="Q133" i="16"/>
  <c r="S133" i="16" s="1"/>
  <c r="Q105" i="16"/>
  <c r="S105" i="16" s="1"/>
  <c r="Q98" i="16"/>
  <c r="S98" i="16" s="1"/>
  <c r="Q85" i="16"/>
  <c r="S85" i="16" s="1"/>
  <c r="Q75" i="16"/>
  <c r="S75" i="16" s="1"/>
  <c r="N71" i="16"/>
  <c r="N69" i="16"/>
  <c r="Q47" i="16"/>
  <c r="S47" i="16" s="1"/>
  <c r="Q35" i="16"/>
  <c r="S35" i="16" s="1"/>
  <c r="Q20" i="16"/>
  <c r="S20" i="16" s="1"/>
  <c r="N12" i="16"/>
  <c r="Q3" i="16"/>
  <c r="N72" i="19"/>
  <c r="Q67" i="19"/>
  <c r="Q61" i="19"/>
  <c r="N58" i="19"/>
  <c r="Q32" i="19"/>
  <c r="N9" i="18"/>
  <c r="N52" i="17"/>
  <c r="N50" i="17"/>
  <c r="Q30" i="17"/>
  <c r="S30" i="17" s="1"/>
  <c r="Q18" i="17"/>
  <c r="S18" i="17" s="1"/>
  <c r="Q9" i="17"/>
  <c r="S9" i="17" s="1"/>
  <c r="N121" i="16"/>
  <c r="Q114" i="16"/>
  <c r="S114" i="16" s="1"/>
  <c r="Q100" i="16"/>
  <c r="S100" i="16" s="1"/>
  <c r="N99" i="16"/>
  <c r="Q90" i="16"/>
  <c r="S90" i="16" s="1"/>
  <c r="N87" i="16"/>
  <c r="Q71" i="16"/>
  <c r="S71" i="16" s="1"/>
  <c r="N65" i="16"/>
  <c r="Q55" i="16"/>
  <c r="S55" i="16" s="1"/>
  <c r="N48" i="16"/>
  <c r="Q44" i="16"/>
  <c r="S44" i="16" s="1"/>
  <c r="Q36" i="19"/>
  <c r="N49" i="17"/>
  <c r="Q16" i="17"/>
  <c r="S16" i="17" s="1"/>
  <c r="N80" i="16"/>
  <c r="S59" i="17" l="1"/>
  <c r="Q59" i="17"/>
  <c r="Q12" i="18"/>
  <c r="S3" i="18"/>
  <c r="S12" i="18" s="1"/>
  <c r="S3" i="16"/>
  <c r="S145" i="16" s="1"/>
  <c r="Q145" i="16"/>
  <c r="S81" i="19"/>
  <c r="Q81" i="19"/>
  <c r="S60" i="17" l="1"/>
  <c r="L4" i="4"/>
  <c r="L6" i="4"/>
  <c r="L5" i="4" l="1"/>
</calcChain>
</file>

<file path=xl/sharedStrings.xml><?xml version="1.0" encoding="utf-8"?>
<sst xmlns="http://schemas.openxmlformats.org/spreadsheetml/2006/main" count="459" uniqueCount="334">
  <si>
    <t>合計</t>
    <rPh sb="0" eb="2">
      <t>ゴウケイ</t>
    </rPh>
    <phoneticPr fontId="1"/>
  </si>
  <si>
    <t>種　　　　　類</t>
  </si>
  <si>
    <t>綴枚数</t>
  </si>
  <si>
    <t>折</t>
    <rPh sb="0" eb="1">
      <t>オリ</t>
    </rPh>
    <phoneticPr fontId="1"/>
  </si>
  <si>
    <t>件　　　数</t>
  </si>
  <si>
    <t>*</t>
  </si>
  <si>
    <t>手入区分</t>
    <rPh sb="0" eb="2">
      <t>テイレ</t>
    </rPh>
    <rPh sb="2" eb="4">
      <t>クブン</t>
    </rPh>
    <phoneticPr fontId="1"/>
  </si>
  <si>
    <t>搬送区分</t>
    <rPh sb="0" eb="2">
      <t>ハンソウ</t>
    </rPh>
    <rPh sb="2" eb="4">
      <t>クブン</t>
    </rPh>
    <phoneticPr fontId="1"/>
  </si>
  <si>
    <t>製本単価</t>
    <rPh sb="0" eb="2">
      <t>セイホン</t>
    </rPh>
    <rPh sb="2" eb="4">
      <t>タンカ</t>
    </rPh>
    <phoneticPr fontId="1"/>
  </si>
  <si>
    <t>折単価</t>
    <rPh sb="0" eb="1">
      <t>オリ</t>
    </rPh>
    <rPh sb="1" eb="3">
      <t>タンカ</t>
    </rPh>
    <phoneticPr fontId="1"/>
  </si>
  <si>
    <t>封入単価</t>
    <rPh sb="0" eb="2">
      <t>フウニュウ</t>
    </rPh>
    <rPh sb="2" eb="4">
      <t>タンカ</t>
    </rPh>
    <phoneticPr fontId="1"/>
  </si>
  <si>
    <t>搬送単価</t>
    <rPh sb="0" eb="2">
      <t>ハンソウ</t>
    </rPh>
    <rPh sb="2" eb="4">
      <t>タンカ</t>
    </rPh>
    <phoneticPr fontId="1"/>
  </si>
  <si>
    <t>作業金額</t>
    <rPh sb="0" eb="2">
      <t>サギョウ</t>
    </rPh>
    <rPh sb="2" eb="4">
      <t>キンガク</t>
    </rPh>
    <phoneticPr fontId="1"/>
  </si>
  <si>
    <t>製本作業（バスター込み）</t>
    <rPh sb="0" eb="2">
      <t>セイホン</t>
    </rPh>
    <rPh sb="2" eb="4">
      <t>サギョウ</t>
    </rPh>
    <rPh sb="9" eb="10">
      <t>コ</t>
    </rPh>
    <phoneticPr fontId="1"/>
  </si>
  <si>
    <t>折作業</t>
    <rPh sb="0" eb="1">
      <t>オリ</t>
    </rPh>
    <rPh sb="1" eb="3">
      <t>サギョウ</t>
    </rPh>
    <phoneticPr fontId="1"/>
  </si>
  <si>
    <t>１点目</t>
    <rPh sb="1" eb="2">
      <t>テン</t>
    </rPh>
    <rPh sb="2" eb="3">
      <t>メ</t>
    </rPh>
    <phoneticPr fontId="1"/>
  </si>
  <si>
    <t>封入封緘（手入）</t>
    <rPh sb="0" eb="2">
      <t>フウニュウ</t>
    </rPh>
    <rPh sb="2" eb="4">
      <t>フウカン</t>
    </rPh>
    <rPh sb="5" eb="7">
      <t>テイ</t>
    </rPh>
    <phoneticPr fontId="1"/>
  </si>
  <si>
    <t>１往復</t>
    <rPh sb="1" eb="3">
      <t>オウフク</t>
    </rPh>
    <phoneticPr fontId="1"/>
  </si>
  <si>
    <t>税込み</t>
    <rPh sb="0" eb="2">
      <t>ゼイコ</t>
    </rPh>
    <phoneticPr fontId="1"/>
  </si>
  <si>
    <t>作業単価</t>
    <rPh sb="0" eb="2">
      <t>サギョウ</t>
    </rPh>
    <rPh sb="2" eb="4">
      <t>タンカ</t>
    </rPh>
    <phoneticPr fontId="1"/>
  </si>
  <si>
    <t>申告済自主通知書７月分(市内)</t>
  </si>
  <si>
    <t>未申告自主通知書７月分(市内)</t>
  </si>
  <si>
    <t>申告済口座通知書７月分(市内)</t>
  </si>
  <si>
    <t>未申告口座通知書７月分(市内)</t>
  </si>
  <si>
    <t>未申告自主通知書８月分(市内)</t>
  </si>
  <si>
    <t>申告済口座通知書８月分(市内)</t>
  </si>
  <si>
    <t>未申告口座通知書８月分(市内)</t>
  </si>
  <si>
    <t>未申告自主通知書９月分(市内)</t>
  </si>
  <si>
    <t>申告済口座通知書９月分(市内)</t>
  </si>
  <si>
    <t>未申告口座通知書９月分(市内)</t>
  </si>
  <si>
    <t>未申告自主通知書１０月分(市内)</t>
  </si>
  <si>
    <t>申告済口座通知書１０月分(市内)</t>
  </si>
  <si>
    <t>未申告口座通知書１０月分(市内)</t>
  </si>
  <si>
    <t>自主通知書１１月分(市外)</t>
  </si>
  <si>
    <t>口座通知書１１月分(市内)</t>
  </si>
  <si>
    <t>口座通知書１１月分(市外)</t>
  </si>
  <si>
    <t>自主通知書１２月分(市外)</t>
  </si>
  <si>
    <t>口座通知書１２月分(市内)</t>
  </si>
  <si>
    <t>口座通知書１２月分(市外)</t>
  </si>
  <si>
    <t>うち引抜</t>
    <rPh sb="2" eb="4">
      <t>ヒキヌキ</t>
    </rPh>
    <phoneticPr fontId="1"/>
  </si>
  <si>
    <t>引抜金額</t>
    <rPh sb="0" eb="2">
      <t>ヒキヌキ</t>
    </rPh>
    <rPh sb="2" eb="4">
      <t>キンガク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</si>
  <si>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</si>
  <si>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</si>
  <si>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封入封緘業務</t>
    <rPh sb="0" eb="2">
      <t>フウニュウ</t>
    </rPh>
    <rPh sb="2" eb="4">
      <t>フウカン</t>
    </rPh>
    <rPh sb="4" eb="6">
      <t>ギョウム</t>
    </rPh>
    <phoneticPr fontId="1"/>
  </si>
  <si>
    <t>税相当額</t>
    <rPh sb="0" eb="1">
      <t>ゼイ</t>
    </rPh>
    <rPh sb="1" eb="3">
      <t>ソウトウ</t>
    </rPh>
    <rPh sb="3" eb="4">
      <t>ガク</t>
    </rPh>
    <phoneticPr fontId="1"/>
  </si>
  <si>
    <t>設計額</t>
    <rPh sb="0" eb="2">
      <t>セッケイ</t>
    </rPh>
    <rPh sb="2" eb="3">
      <t>ガク</t>
    </rPh>
    <phoneticPr fontId="1"/>
  </si>
  <si>
    <t>封入封緘（機械）</t>
    <rPh sb="0" eb="2">
      <t>フウニュウ</t>
    </rPh>
    <rPh sb="2" eb="4">
      <t>フウカン</t>
    </rPh>
    <rPh sb="5" eb="7">
      <t>キカイ</t>
    </rPh>
    <phoneticPr fontId="1"/>
  </si>
  <si>
    <t>引抜</t>
    <rPh sb="0" eb="2">
      <t>ヒキヌキ</t>
    </rPh>
    <phoneticPr fontId="1"/>
  </si>
  <si>
    <t>箱詰作業</t>
    <rPh sb="0" eb="1">
      <t>ハコ</t>
    </rPh>
    <rPh sb="1" eb="2">
      <t>ツメ</t>
    </rPh>
    <rPh sb="2" eb="4">
      <t>サギョウ</t>
    </rPh>
    <phoneticPr fontId="1"/>
  </si>
  <si>
    <t>箱詰単価</t>
    <rPh sb="0" eb="1">
      <t>ハコ</t>
    </rPh>
    <rPh sb="1" eb="2">
      <t>ツメ</t>
    </rPh>
    <rPh sb="2" eb="4">
      <t>タンカ</t>
    </rPh>
    <phoneticPr fontId="1"/>
  </si>
  <si>
    <t>過年度通知書6月分（市内）</t>
  </si>
  <si>
    <t>過年度通知書７月分（市内）</t>
  </si>
  <si>
    <t>申告済自主通知書８月分(市内)</t>
  </si>
  <si>
    <t>過年度通知書８月分（市内）</t>
  </si>
  <si>
    <t>過年度通知書８月分（市外）</t>
  </si>
  <si>
    <t>申告済自主通知書９月分(市内)</t>
  </si>
  <si>
    <t>過年度通知書９月分（市内）</t>
  </si>
  <si>
    <t>過年度通知書９月分（市外）</t>
  </si>
  <si>
    <t>申告済自主通知書１０月分(市内)</t>
  </si>
  <si>
    <t>過年度通知書１０月分（市内）</t>
  </si>
  <si>
    <t>過年度通知書１０月分（市外）</t>
  </si>
  <si>
    <t>自主通知書１１月分(市内)</t>
  </si>
  <si>
    <t>過年度通知書１１月分（市内）</t>
  </si>
  <si>
    <t>過年度通知書１１月分（市外）</t>
  </si>
  <si>
    <t>自主通知書１２月分(市内)</t>
  </si>
  <si>
    <t>過年度通知書１２月分（市内）</t>
  </si>
  <si>
    <t>過年度通知書１２月分（市外）</t>
  </si>
  <si>
    <t>自主通知書１月分(市内)</t>
  </si>
  <si>
    <t>新規自主通知書７月分（市内）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</si>
  <si>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新規口座通知書７月分（市内）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</si>
  <si>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新規自主通知書８月分（市内）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</si>
  <si>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新規口座通知書８月分（市内）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</si>
  <si>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新規自主通知書９月分（市内）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</si>
  <si>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新規口座通知書９月分（市内）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</si>
  <si>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新規自主通知書１０月分（市内）</t>
    <rPh sb="0" eb="2">
      <t>シンキ</t>
    </rPh>
    <rPh sb="2" eb="4">
      <t>ジシュ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ナイ</t>
    </rPh>
    <phoneticPr fontId="1"/>
  </si>
  <si>
    <t>新規口座通知書１０月分（市内）</t>
    <rPh sb="0" eb="2">
      <t>シンキ</t>
    </rPh>
    <rPh sb="2" eb="4">
      <t>コウザ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ナイ</t>
    </rPh>
    <phoneticPr fontId="1"/>
  </si>
  <si>
    <t>新規自主通知書１１月分（市内）</t>
    <rPh sb="0" eb="2">
      <t>シンキ</t>
    </rPh>
    <rPh sb="2" eb="4">
      <t>ジシュ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ナイ</t>
    </rPh>
    <phoneticPr fontId="1"/>
  </si>
  <si>
    <t>新規口座通知書１１月分（市内）</t>
    <rPh sb="0" eb="2">
      <t>シンキ</t>
    </rPh>
    <rPh sb="2" eb="4">
      <t>コウザ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ナイ</t>
    </rPh>
    <phoneticPr fontId="1"/>
  </si>
  <si>
    <t>申告済自主通知書１１月分(市内)</t>
  </si>
  <si>
    <t>未申告自主通知書１１月分(市内)</t>
  </si>
  <si>
    <t>申告済口座通知書１１月分(市内)</t>
  </si>
  <si>
    <t>未申告口座通知書１１月分(市内)</t>
  </si>
  <si>
    <t>新規自主通知書１２月分（市内）</t>
    <rPh sb="0" eb="2">
      <t>シンキ</t>
    </rPh>
    <rPh sb="2" eb="4">
      <t>ジシュ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ナイ</t>
    </rPh>
    <phoneticPr fontId="1"/>
  </si>
  <si>
    <t>新規口座通知書１２月分（市内）</t>
    <rPh sb="0" eb="2">
      <t>シンキ</t>
    </rPh>
    <rPh sb="2" eb="4">
      <t>コウザ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ナイ</t>
    </rPh>
    <phoneticPr fontId="1"/>
  </si>
  <si>
    <t>申告済自主通知書１２月分(市内)</t>
  </si>
  <si>
    <t>未申告自主通知書１２月分(市内)</t>
  </si>
  <si>
    <t>申告済口座通知書１２月分(市内)</t>
  </si>
  <si>
    <t>未申告口座通知書１２月分(市内)</t>
  </si>
  <si>
    <t>新規自主通知書1月分（市内）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</si>
  <si>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新規口座通知書1月分（市内）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</si>
  <si>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後期高齢者医療保険料督促状１回目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1"/>
  </si>
  <si>
    <t>過年度通知書4月分（市内）</t>
    <rPh sb="0" eb="3">
      <t>カネンド</t>
    </rPh>
    <phoneticPr fontId="1"/>
  </si>
  <si>
    <t>過年度通知書4月分（市外）</t>
    <rPh sb="0" eb="3">
      <t>カネンド</t>
    </rPh>
    <phoneticPr fontId="1"/>
  </si>
  <si>
    <t>申告済自主通知書1月分(市内)</t>
  </si>
  <si>
    <t>未申告自主通知書1月分(市内)</t>
  </si>
  <si>
    <t>申告済口座通知書1月分(市内)</t>
  </si>
  <si>
    <t>未申告口座通知書1月分(市内)</t>
  </si>
  <si>
    <t>過年度通知書1月分（市内）</t>
  </si>
  <si>
    <t>新規自主通知書2月分（市内）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</si>
  <si>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新規口座通知書2月分（市内）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</si>
  <si>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申告済自主通知書2月分(市内)</t>
  </si>
  <si>
    <t>未申告自主通知書2月分(市内)</t>
  </si>
  <si>
    <t>申告済口座通知書2月分(市内)</t>
  </si>
  <si>
    <t>未申告口座通知書2月分(市内)</t>
  </si>
  <si>
    <t>過年度通知書2月分（市内）</t>
  </si>
  <si>
    <t>新規自主通知書3月分（市内）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</si>
  <si>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新規口座通知書3月分（市内）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ナイ</t>
    </rPh>
    <phoneticPr fontId="1"/>
  </si>
  <si>
    <t>申告済自主通知書3月分(市内)</t>
  </si>
  <si>
    <t>未申告自主通知書3月分(市内)</t>
  </si>
  <si>
    <t>申告済口座通知書3月分(市内)</t>
  </si>
  <si>
    <t>未申告口座通知書3月分(市内)</t>
  </si>
  <si>
    <t>過年度通知書3月分（市内）</t>
  </si>
  <si>
    <t>仮徴収額のお知らせ(市外）</t>
    <rPh sb="11" eb="12">
      <t>ガイ</t>
    </rPh>
    <phoneticPr fontId="1"/>
  </si>
  <si>
    <t>折</t>
  </si>
  <si>
    <t>封入点数</t>
  </si>
  <si>
    <t>手入区分</t>
  </si>
  <si>
    <t>うち引抜</t>
  </si>
  <si>
    <t>搬送区分</t>
  </si>
  <si>
    <t>合計</t>
  </si>
  <si>
    <t>単価表（コンビニ非対応分）</t>
    <rPh sb="0" eb="2">
      <t>タンカ</t>
    </rPh>
    <rPh sb="2" eb="3">
      <t>ヒョウ</t>
    </rPh>
    <rPh sb="8" eb="9">
      <t>ヒ</t>
    </rPh>
    <rPh sb="9" eb="11">
      <t>タイオウ</t>
    </rPh>
    <rPh sb="11" eb="12">
      <t>ブン</t>
    </rPh>
    <phoneticPr fontId="1"/>
  </si>
  <si>
    <t>単価表（コンビニ対応分）</t>
    <rPh sb="0" eb="2">
      <t>タンカ</t>
    </rPh>
    <rPh sb="2" eb="3">
      <t>ヒョウ</t>
    </rPh>
    <rPh sb="8" eb="10">
      <t>タイオウ</t>
    </rPh>
    <rPh sb="10" eb="11">
      <t>ブン</t>
    </rPh>
    <phoneticPr fontId="1"/>
  </si>
  <si>
    <t>封入点数</t>
    <phoneticPr fontId="1"/>
  </si>
  <si>
    <t>種　　　　　類</t>
    <phoneticPr fontId="1"/>
  </si>
  <si>
    <t>*</t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</si>
  <si>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</si>
  <si>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</si>
  <si>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</si>
  <si>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１枚</t>
    <rPh sb="1" eb="2">
      <t>マイ</t>
    </rPh>
    <phoneticPr fontId="1"/>
  </si>
  <si>
    <t>２点目以降１点当り</t>
    <rPh sb="1" eb="2">
      <t>テン</t>
    </rPh>
    <rPh sb="2" eb="3">
      <t>メ</t>
    </rPh>
    <rPh sb="3" eb="5">
      <t>イコウ</t>
    </rPh>
    <rPh sb="6" eb="7">
      <t>テン</t>
    </rPh>
    <rPh sb="7" eb="8">
      <t>アタ</t>
    </rPh>
    <phoneticPr fontId="1"/>
  </si>
  <si>
    <t>1件</t>
    <rPh sb="1" eb="2">
      <t>ケン</t>
    </rPh>
    <phoneticPr fontId="1"/>
  </si>
  <si>
    <t>健康保険課（国民健康保険）　</t>
    <rPh sb="6" eb="8">
      <t>コクミン</t>
    </rPh>
    <phoneticPr fontId="1"/>
  </si>
  <si>
    <t>健康保険課（後期高齢者医療保険　賦課）</t>
    <rPh sb="0" eb="2">
      <t>ケンコウ</t>
    </rPh>
    <rPh sb="2" eb="4">
      <t>ホケン</t>
    </rPh>
    <rPh sb="4" eb="5">
      <t>カ</t>
    </rPh>
    <rPh sb="6" eb="8">
      <t>コウキ</t>
    </rPh>
    <rPh sb="8" eb="10">
      <t>コウレイ</t>
    </rPh>
    <rPh sb="10" eb="11">
      <t>シャ</t>
    </rPh>
    <rPh sb="11" eb="13">
      <t>イリョウ</t>
    </rPh>
    <rPh sb="13" eb="15">
      <t>ホケン</t>
    </rPh>
    <rPh sb="16" eb="18">
      <t>フカ</t>
    </rPh>
    <phoneticPr fontId="1"/>
  </si>
  <si>
    <t>健康保険課（後期高齢医療保険　収納）</t>
    <rPh sb="8" eb="10">
      <t>コウレイ</t>
    </rPh>
    <rPh sb="10" eb="12">
      <t>イリョウ</t>
    </rPh>
    <rPh sb="12" eb="14">
      <t>ホケン</t>
    </rPh>
    <phoneticPr fontId="1"/>
  </si>
  <si>
    <t>欄に単価を入力してください。</t>
    <rPh sb="0" eb="1">
      <t>ラン</t>
    </rPh>
    <rPh sb="2" eb="4">
      <t>タンカ</t>
    </rPh>
    <rPh sb="5" eb="7">
      <t>ニュウリョク</t>
    </rPh>
    <phoneticPr fontId="1"/>
  </si>
  <si>
    <t>欄に自動計算され、金額が算出されます</t>
    <rPh sb="0" eb="1">
      <t>ラン</t>
    </rPh>
    <rPh sb="2" eb="4">
      <t>ジドウ</t>
    </rPh>
    <rPh sb="4" eb="6">
      <t>ケイサン</t>
    </rPh>
    <rPh sb="9" eb="11">
      <t>キンガク</t>
    </rPh>
    <rPh sb="12" eb="14">
      <t>サンシュツ</t>
    </rPh>
    <phoneticPr fontId="1"/>
  </si>
  <si>
    <t>当初自主通知書（市内）</t>
  </si>
  <si>
    <t>当初自主通知書（市外）</t>
  </si>
  <si>
    <t>当初口座通知書（市内）</t>
  </si>
  <si>
    <t>当初口座通知書（市外）</t>
  </si>
  <si>
    <t>自主通知書８月分(市内)</t>
  </si>
  <si>
    <t>自主通知書８月分(市外)</t>
  </si>
  <si>
    <t>口座通知書８月分(市内)</t>
  </si>
  <si>
    <t>口座通知書８月分(市外)</t>
  </si>
  <si>
    <t>自主通知書９月分(市内)</t>
  </si>
  <si>
    <t>自主通知書９月分(市外)</t>
  </si>
  <si>
    <t>口座通知書９月分(市内)</t>
  </si>
  <si>
    <t>口座通知書９月分(市外)</t>
  </si>
  <si>
    <t>自主通知書１０月分(市内)</t>
  </si>
  <si>
    <t>自主通知書１０月分(市外)</t>
  </si>
  <si>
    <t>口座通知書１０月分(市内)</t>
  </si>
  <si>
    <t>口座通知書１０月分(市外)</t>
  </si>
  <si>
    <t>自主通知書１月分(市外)</t>
  </si>
  <si>
    <t>口座通知書１月分(市内)</t>
  </si>
  <si>
    <t>口座通知書１月分(市外)</t>
  </si>
  <si>
    <t>過年度通知書１月分（市内）</t>
  </si>
  <si>
    <t>過年度通知書１月分（市外）</t>
  </si>
  <si>
    <t>自主通知書２月分(市内)</t>
  </si>
  <si>
    <t>自主通知書２月分(市外)</t>
  </si>
  <si>
    <t>口座通知書２月分(市内)</t>
  </si>
  <si>
    <t>口座通知書２月分(市外)</t>
  </si>
  <si>
    <t>過年度通知書２月分（市内）</t>
  </si>
  <si>
    <t>過年度通知書２月分（市外）</t>
  </si>
  <si>
    <t>仮徴収額のお知らせ(市内）</t>
  </si>
  <si>
    <t>自主通知書３月分(市内)</t>
  </si>
  <si>
    <t>自主通知書３月分(市外)</t>
  </si>
  <si>
    <t>口座通知書３月分(市内)</t>
  </si>
  <si>
    <t>口座通知書３月分(市外)</t>
  </si>
  <si>
    <t>過年度通知書３月分（市内）</t>
  </si>
  <si>
    <t>過年度通知書３月分（市外）</t>
  </si>
  <si>
    <t>後期高齢者医療保険料督促状２回目</t>
  </si>
  <si>
    <t>後期高齢者医療保険料督促状３回目</t>
  </si>
  <si>
    <t>後期高齢者医療保険料督促状４回目</t>
  </si>
  <si>
    <t>後期高齢者医療保険料督促状５回目</t>
  </si>
  <si>
    <t>後期高齢者医療保険料督促状６回目</t>
  </si>
  <si>
    <t>後期高齢者医療保険料督促状７回目</t>
  </si>
  <si>
    <t>後期高齢者医療保険料督促状８回目</t>
  </si>
  <si>
    <t>後期高齢者医療保険料督促状９回目</t>
  </si>
  <si>
    <t>口座過年度通知書4月分（市内）</t>
  </si>
  <si>
    <t>自主過年度通知書4月分（市内）</t>
  </si>
  <si>
    <t>市外過年度通知書4月分</t>
    <rPh sb="0" eb="2">
      <t>シガイ</t>
    </rPh>
    <phoneticPr fontId="1"/>
  </si>
  <si>
    <t>口座過年度通知書5月分（市内）</t>
  </si>
  <si>
    <t>自主過年度通知書5月分（市内）</t>
  </si>
  <si>
    <t>市外過年度通知書5月分</t>
    <rPh sb="0" eb="2">
      <t>シガイ</t>
    </rPh>
    <phoneticPr fontId="1"/>
  </si>
  <si>
    <t>当初申告済自主通知書（市内）</t>
  </si>
  <si>
    <t>当初申告済自主通知書（市外）</t>
  </si>
  <si>
    <t>当初申告済口座通知書（市内）</t>
  </si>
  <si>
    <t>当初申告済口座通知書（市外）</t>
  </si>
  <si>
    <t>当初未申告自主通知書（市内）</t>
  </si>
  <si>
    <t>当初未申告自主通知書(市外)</t>
  </si>
  <si>
    <t>当初未申告口座通知書（市内）</t>
  </si>
  <si>
    <t>当初未申告口座通知書(市外)</t>
  </si>
  <si>
    <t>過年度通知書6月分（市外）</t>
  </si>
  <si>
    <t>新規自主通知書７月分（市外）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</si>
  <si>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新規口座通知書７月分（市外）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</si>
  <si>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申告済自主通知書７月分(市外)</t>
  </si>
  <si>
    <t>未申告自主通知書７月分(市外)</t>
  </si>
  <si>
    <t>申告済口座通知書７月分(市外)</t>
  </si>
  <si>
    <t>未申告口座通知書７月分(市外)</t>
  </si>
  <si>
    <t>過年度通知書７月分（市外）</t>
  </si>
  <si>
    <t>新規自主通知書８月分（市外）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</si>
  <si>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新規口座通知書８月分（市外）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</si>
  <si>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申告済自主通知書８月分(市外)</t>
  </si>
  <si>
    <t>未申告自主通知書８月分(市外)</t>
  </si>
  <si>
    <t>申告済口座通知書８月分(市外)</t>
  </si>
  <si>
    <t>未申告口座通知書８月分(市外)</t>
  </si>
  <si>
    <t>新規自主通知書９月分（市外）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</si>
  <si>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新規口座通知書９月分（市外）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</si>
  <si>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申告済自主通知書９月分(市外)</t>
  </si>
  <si>
    <t>未申告自主通知書９月分(市外)</t>
  </si>
  <si>
    <t>申告済口座通知書９月分(市外)</t>
  </si>
  <si>
    <t>未申告口座通知書９月分(市外)</t>
  </si>
  <si>
    <t>新規自主通知書１０月分（市外）</t>
    <rPh sb="0" eb="2">
      <t>シンキ</t>
    </rPh>
    <rPh sb="2" eb="4">
      <t>ジシュ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ソト</t>
    </rPh>
    <phoneticPr fontId="1"/>
  </si>
  <si>
    <t>新規口座通知書１０月分（市外）</t>
    <rPh sb="0" eb="2">
      <t>シンキ</t>
    </rPh>
    <rPh sb="2" eb="4">
      <t>コウザ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ソト</t>
    </rPh>
    <phoneticPr fontId="1"/>
  </si>
  <si>
    <t>申告済自主通知書１０月分(市外)</t>
  </si>
  <si>
    <t>未申告自主通知書１０月分(市外)</t>
  </si>
  <si>
    <t>申告済口座通知書１０月分(市外)</t>
  </si>
  <si>
    <t>未申告口座通知書１０月分(市外)</t>
  </si>
  <si>
    <t>新規自主通知書１１月分（市外）</t>
    <rPh sb="0" eb="2">
      <t>シンキ</t>
    </rPh>
    <rPh sb="2" eb="4">
      <t>ジシュ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ソト</t>
    </rPh>
    <phoneticPr fontId="1"/>
  </si>
  <si>
    <t>新規口座通知書１１月分（市外）</t>
    <rPh sb="0" eb="2">
      <t>シンキ</t>
    </rPh>
    <rPh sb="2" eb="4">
      <t>コウザ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ソト</t>
    </rPh>
    <phoneticPr fontId="1"/>
  </si>
  <si>
    <t>申告済自主通知書１１月分(市外)</t>
  </si>
  <si>
    <t>未申告自主通知書１１月分(市外)</t>
  </si>
  <si>
    <t>申告済口座通知書１１月分(市外)</t>
  </si>
  <si>
    <t>未申告口座通知書１１月分(市外)</t>
  </si>
  <si>
    <t>新規自主通知書１２月分（市外）</t>
    <rPh sb="0" eb="2">
      <t>シンキ</t>
    </rPh>
    <rPh sb="2" eb="4">
      <t>ジシュ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ソト</t>
    </rPh>
    <phoneticPr fontId="1"/>
  </si>
  <si>
    <t>新規口座通知書１２月分（市外）</t>
    <rPh sb="0" eb="2">
      <t>シンキ</t>
    </rPh>
    <rPh sb="2" eb="4">
      <t>コウザ</t>
    </rPh>
    <rPh sb="4" eb="7">
      <t>ツウチショ</t>
    </rPh>
    <rPh sb="9" eb="10">
      <t>ツキ</t>
    </rPh>
    <rPh sb="10" eb="11">
      <t>ブン</t>
    </rPh>
    <rPh sb="12" eb="13">
      <t>シ</t>
    </rPh>
    <rPh sb="13" eb="14">
      <t>ソト</t>
    </rPh>
    <phoneticPr fontId="1"/>
  </si>
  <si>
    <t>申告済自主通知書１２月分(市外)</t>
  </si>
  <si>
    <t>未申告自主通知書１２月分(市外)</t>
  </si>
  <si>
    <t>申告済口座通知書１２月分(市外)</t>
  </si>
  <si>
    <t>未申告口座通知書１２月分(市外)</t>
  </si>
  <si>
    <t>新規自主通知書1月分（市外）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</si>
  <si>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新規口座通知書1月分（市外）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</si>
  <si>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申告済自主通知書1月分(市外)</t>
  </si>
  <si>
    <t>未申告自主通知書1月分(市外)</t>
  </si>
  <si>
    <t>申告済口座通知書1月分(市外)</t>
  </si>
  <si>
    <t>未申告口座通知書1月分(市外)</t>
  </si>
  <si>
    <t>過年度通知書1月分（市外）</t>
  </si>
  <si>
    <t>新規自主通知書2月分（市外）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</si>
  <si>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新規口座通知書2月分（市外）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</si>
  <si>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申告済自主通知書2月分(市外)</t>
  </si>
  <si>
    <t>未申告自主通知書2月分(市外)</t>
  </si>
  <si>
    <t>申告済口座通知書2月分(市外)</t>
  </si>
  <si>
    <t>未申告口座通知書2月分(市外)</t>
  </si>
  <si>
    <t>過年度通知書2月分（市外）</t>
  </si>
  <si>
    <t>新規自主通知書3月分（市外）</t>
    <rPh sb="0" eb="2">
      <t>シンキ</t>
    </rPh>
    <rPh sb="2" eb="4">
      <t>ジシュ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</si>
  <si>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新規口座通知書3月分（市外）</t>
    <rPh sb="0" eb="2">
      <t>シンキ</t>
    </rPh>
    <rPh sb="2" eb="4">
      <t>コウザ</t>
    </rPh>
    <rPh sb="4" eb="7">
      <t>ツウチショ</t>
    </rPh>
    <rPh sb="8" eb="9">
      <t>ツキ</t>
    </rPh>
    <rPh sb="9" eb="10">
      <t>ブン</t>
    </rPh>
    <rPh sb="11" eb="12">
      <t>シ</t>
    </rPh>
    <rPh sb="12" eb="13">
      <t>ソト</t>
    </rPh>
    <phoneticPr fontId="1"/>
  </si>
  <si>
    <t>申告済自主通知書3月分(市外)</t>
  </si>
  <si>
    <t>未申告自主通知書3月分(市外)</t>
  </si>
  <si>
    <t>申告済口座通知書3月分(市外)</t>
  </si>
  <si>
    <t>未申告口座通知書3月分(市外)</t>
  </si>
  <si>
    <t>過年度通知書3月分（市外）</t>
  </si>
  <si>
    <t>税率</t>
    <rPh sb="0" eb="2">
      <t>ゼイリツ</t>
    </rPh>
    <phoneticPr fontId="1"/>
  </si>
  <si>
    <t>介護保険課（介護保険）</t>
    <rPh sb="0" eb="2">
      <t>カイゴ</t>
    </rPh>
    <rPh sb="2" eb="4">
      <t>ホケン</t>
    </rPh>
    <rPh sb="4" eb="5">
      <t>カ</t>
    </rPh>
    <rPh sb="6" eb="8">
      <t>カイゴ</t>
    </rPh>
    <rPh sb="8" eb="10">
      <t>ホケン</t>
    </rPh>
    <phoneticPr fontId="1"/>
  </si>
  <si>
    <t>封入点数</t>
    <phoneticPr fontId="1"/>
  </si>
  <si>
    <t>過年度通知書４月分（市内）</t>
  </si>
  <si>
    <t>過年度通知書４月分（市外）</t>
  </si>
  <si>
    <t>当初特別徴収通知書（市内）</t>
  </si>
  <si>
    <t>当初特別徴収通知書（市外）</t>
  </si>
  <si>
    <t>当初普通徴収通知書（市内）</t>
  </si>
  <si>
    <t>当初普通徴収通知書（市外）</t>
  </si>
  <si>
    <t>特別徴収通知書７月分（市内、新規）</t>
    <rPh sb="14" eb="16">
      <t>シンキ</t>
    </rPh>
    <phoneticPr fontId="1"/>
  </si>
  <si>
    <t>特別徴収通知書７月分（市外、新規）</t>
    <rPh sb="14" eb="16">
      <t>シンキ</t>
    </rPh>
    <phoneticPr fontId="1"/>
  </si>
  <si>
    <t>普通徴収通知書７月分（市内、新規）</t>
    <rPh sb="14" eb="16">
      <t>シンキ</t>
    </rPh>
    <phoneticPr fontId="1"/>
  </si>
  <si>
    <t>普通徴収通知書７月分（市外、新規）</t>
    <rPh sb="14" eb="16">
      <t>シンキ</t>
    </rPh>
    <phoneticPr fontId="1"/>
  </si>
  <si>
    <t>特別徴収通知書７月分（市内、更正）</t>
  </si>
  <si>
    <t>特別徴収通知書７月分（市外、更正）</t>
  </si>
  <si>
    <t>普通徴収通知書７月分（市内、更正）</t>
  </si>
  <si>
    <t>普通徴収通知書７月分（市外、更正）</t>
  </si>
  <si>
    <t>特別徴収通知書8月分（市内、新規）</t>
    <rPh sb="14" eb="16">
      <t>シンキ</t>
    </rPh>
    <phoneticPr fontId="1"/>
  </si>
  <si>
    <t>特別徴収通知書8月分（市外、新規）</t>
    <rPh sb="14" eb="16">
      <t>シンキ</t>
    </rPh>
    <phoneticPr fontId="1"/>
  </si>
  <si>
    <t>普通徴収通知書8月分（市内、新規）</t>
    <rPh sb="14" eb="16">
      <t>シンキ</t>
    </rPh>
    <phoneticPr fontId="1"/>
  </si>
  <si>
    <t>普通徴収通知書8月分（市外、新規）</t>
    <rPh sb="14" eb="16">
      <t>シンキ</t>
    </rPh>
    <phoneticPr fontId="1"/>
  </si>
  <si>
    <t>特別徴収通知書8月分（市内、更正）</t>
  </si>
  <si>
    <t>特別徴収通知書8月分（市外、更正）</t>
  </si>
  <si>
    <t>普通徴収通知書8月分（市内、更正）</t>
  </si>
  <si>
    <t>普通徴収通知書8月分（市外、更正）</t>
  </si>
  <si>
    <t>特別徴収通知書9月分（市内、新規）</t>
    <rPh sb="14" eb="16">
      <t>シンキ</t>
    </rPh>
    <phoneticPr fontId="1"/>
  </si>
  <si>
    <t>特別徴収通知書9月分（市外、新規）</t>
    <rPh sb="14" eb="16">
      <t>シンキ</t>
    </rPh>
    <phoneticPr fontId="1"/>
  </si>
  <si>
    <t>普通徴収通知書9月分（市内、新規）</t>
    <rPh sb="14" eb="16">
      <t>シンキ</t>
    </rPh>
    <phoneticPr fontId="1"/>
  </si>
  <si>
    <t>普通徴収通知書9月分（市外、新規）</t>
    <rPh sb="14" eb="16">
      <t>シンキ</t>
    </rPh>
    <phoneticPr fontId="1"/>
  </si>
  <si>
    <t>特別徴収通知書9月分（市内、更正）</t>
  </si>
  <si>
    <t>特別徴収通知書9月分（市外、更正）</t>
  </si>
  <si>
    <t>普通徴収通知書9月分（市内、更正）</t>
  </si>
  <si>
    <t>普通徴収通知書9月分（市外、更正）</t>
  </si>
  <si>
    <t>特別徴収通知書10月分（市内、新規）</t>
    <rPh sb="15" eb="17">
      <t>シンキ</t>
    </rPh>
    <phoneticPr fontId="1"/>
  </si>
  <si>
    <t>特別徴収通知書10月分（市外、新規）</t>
    <rPh sb="15" eb="17">
      <t>シンキ</t>
    </rPh>
    <phoneticPr fontId="1"/>
  </si>
  <si>
    <t>普通徴収通知書10月分（市内、新規）</t>
    <rPh sb="15" eb="17">
      <t>シンキ</t>
    </rPh>
    <phoneticPr fontId="1"/>
  </si>
  <si>
    <t>普通徴収通知書10月分（市外、新規）</t>
    <rPh sb="15" eb="17">
      <t>シンキ</t>
    </rPh>
    <phoneticPr fontId="1"/>
  </si>
  <si>
    <t>特別徴収通知書10月分（市内、更正）</t>
  </si>
  <si>
    <t>特別徴収通知書10月分（市外、更正）</t>
  </si>
  <si>
    <t>普通徴収通知書10月分（市内、更正）</t>
  </si>
  <si>
    <t>普通徴収通知書10月分（市外、更正）</t>
  </si>
  <si>
    <t>特別徴収通知書11月分（市内、新規）</t>
    <rPh sb="15" eb="17">
      <t>シンキ</t>
    </rPh>
    <phoneticPr fontId="1"/>
  </si>
  <si>
    <t>特別徴収通知書11月分（市外、新規）</t>
    <rPh sb="15" eb="17">
      <t>シンキ</t>
    </rPh>
    <phoneticPr fontId="1"/>
  </si>
  <si>
    <t>普通徴収通知書11月分（市内、新規）</t>
    <rPh sb="15" eb="17">
      <t>シンキ</t>
    </rPh>
    <phoneticPr fontId="1"/>
  </si>
  <si>
    <t>普通徴収通知書11月分（市外、新規）</t>
    <rPh sb="15" eb="17">
      <t>シンキ</t>
    </rPh>
    <phoneticPr fontId="1"/>
  </si>
  <si>
    <t>特別徴収通知書11月分（市内、更正）</t>
  </si>
  <si>
    <t>特別徴収通知書11月分（市外、更正）</t>
  </si>
  <si>
    <t>普通徴収通知書11月分（市内、更正）</t>
  </si>
  <si>
    <t>普通徴収通知書11月分（市外、更正）</t>
  </si>
  <si>
    <t>特別徴収通知書12月分（市内、新規）</t>
    <rPh sb="15" eb="17">
      <t>シンキ</t>
    </rPh>
    <phoneticPr fontId="1"/>
  </si>
  <si>
    <t>特別徴収通知書12月分（市外、新規）</t>
    <rPh sb="15" eb="17">
      <t>シンキ</t>
    </rPh>
    <phoneticPr fontId="1"/>
  </si>
  <si>
    <t>普通徴収通知書12月分（市内、新規）</t>
    <rPh sb="15" eb="17">
      <t>シンキ</t>
    </rPh>
    <phoneticPr fontId="1"/>
  </si>
  <si>
    <t>普通徴収通知書12月分（市外、新規）</t>
    <rPh sb="15" eb="17">
      <t>シンキ</t>
    </rPh>
    <phoneticPr fontId="1"/>
  </si>
  <si>
    <t>特別徴収通知書12月分（市内、更正）</t>
  </si>
  <si>
    <t>特別徴収通知書12月分（市外、更正）</t>
  </si>
  <si>
    <t>普通徴収通知書12月分（市内、更正）</t>
  </si>
  <si>
    <t>普通徴収通知書12月分（市外、更正）</t>
  </si>
  <si>
    <t>特別徴収通知書1月分（市内、新規）</t>
    <rPh sb="14" eb="16">
      <t>シンキ</t>
    </rPh>
    <phoneticPr fontId="1"/>
  </si>
  <si>
    <t>特別徴収通知書1月分（市外、新規）</t>
    <rPh sb="14" eb="16">
      <t>シンキ</t>
    </rPh>
    <phoneticPr fontId="1"/>
  </si>
  <si>
    <t>普通徴収通知書1月分（市内、新規）</t>
    <rPh sb="14" eb="16">
      <t>シンキ</t>
    </rPh>
    <phoneticPr fontId="1"/>
  </si>
  <si>
    <t>普通徴収通知書1月分（市外、新規）</t>
    <rPh sb="14" eb="16">
      <t>シンキ</t>
    </rPh>
    <phoneticPr fontId="1"/>
  </si>
  <si>
    <t>特別徴収通知書1月分（市内、更正）</t>
  </si>
  <si>
    <t>特別徴収通知書1月分（市外、更正）</t>
  </si>
  <si>
    <t>普通徴収通知書1月分（市内、更正）</t>
  </si>
  <si>
    <t>普通徴収通知書1月分（市外、更正）</t>
  </si>
  <si>
    <t>特別徴収通知書2月分（市内、新規）</t>
    <rPh sb="14" eb="16">
      <t>シンキ</t>
    </rPh>
    <phoneticPr fontId="1"/>
  </si>
  <si>
    <t>特別徴収通知書2月分（市外、新規）</t>
    <rPh sb="14" eb="16">
      <t>シンキ</t>
    </rPh>
    <phoneticPr fontId="1"/>
  </si>
  <si>
    <t>普通徴収通知書2月分（市内、新規）</t>
    <rPh sb="14" eb="16">
      <t>シンキ</t>
    </rPh>
    <phoneticPr fontId="1"/>
  </si>
  <si>
    <t>普通徴収通知書2月分（市外、新規）</t>
    <rPh sb="14" eb="16">
      <t>シンキ</t>
    </rPh>
    <phoneticPr fontId="1"/>
  </si>
  <si>
    <t>特別徴収通知書2月分（市内、更正）</t>
  </si>
  <si>
    <t>特別徴収通知書2月分（市外、更正）</t>
  </si>
  <si>
    <t>普通徴収通知書2月分（市内、更正）</t>
  </si>
  <si>
    <t>普通徴収通知書2月分（市外、更正）</t>
  </si>
  <si>
    <t>特別徴収通知書3月分（市内、新規）</t>
    <rPh sb="14" eb="16">
      <t>シンキ</t>
    </rPh>
    <phoneticPr fontId="1"/>
  </si>
  <si>
    <t>特別徴収通知書3月分（市外、新規）</t>
    <rPh sb="14" eb="16">
      <t>シンキ</t>
    </rPh>
    <phoneticPr fontId="1"/>
  </si>
  <si>
    <t>普通徴収通知書3月分（市内、新規）</t>
    <rPh sb="14" eb="16">
      <t>シンキ</t>
    </rPh>
    <phoneticPr fontId="1"/>
  </si>
  <si>
    <t>普通徴収通知書3月分（市外、新規）</t>
    <rPh sb="14" eb="16">
      <t>シンキ</t>
    </rPh>
    <phoneticPr fontId="1"/>
  </si>
  <si>
    <t>特別徴収通知書3月分（市内、更正）</t>
  </si>
  <si>
    <t>特別徴収通知書3月分（市外、更正）</t>
  </si>
  <si>
    <t>普通徴収通知書3月分（市内、更正）</t>
  </si>
  <si>
    <t>普通徴収通知書3月分（市外、更正）</t>
  </si>
  <si>
    <t>搬送
（月次・市役所宛）</t>
    <rPh sb="0" eb="2">
      <t>ハンソウ</t>
    </rPh>
    <rPh sb="4" eb="6">
      <t>ゲツジ</t>
    </rPh>
    <rPh sb="7" eb="10">
      <t>シヤクショ</t>
    </rPh>
    <rPh sb="10" eb="11">
      <t>アテ</t>
    </rPh>
    <phoneticPr fontId="1"/>
  </si>
  <si>
    <t>搬送（当初のみ）
●市役所（引き抜き分）
●郵便局(久留米東）</t>
    <rPh sb="0" eb="2">
      <t>ハンソウ</t>
    </rPh>
    <rPh sb="3" eb="5">
      <t>トウショ</t>
    </rPh>
    <rPh sb="10" eb="13">
      <t>シヤクショ</t>
    </rPh>
    <rPh sb="14" eb="15">
      <t>ヒ</t>
    </rPh>
    <rPh sb="16" eb="17">
      <t>ヌ</t>
    </rPh>
    <rPh sb="18" eb="19">
      <t>ブン</t>
    </rPh>
    <rPh sb="22" eb="25">
      <t>ユウビンキョク</t>
    </rPh>
    <rPh sb="26" eb="29">
      <t>クルメ</t>
    </rPh>
    <rPh sb="29" eb="30">
      <t>ヒガシ</t>
    </rPh>
    <phoneticPr fontId="1"/>
  </si>
  <si>
    <t xml:space="preserve">R5年度　久留米市納付通知書等封入封緘業務　設計書 </t>
    <rPh sb="2" eb="4">
      <t>ネンド</t>
    </rPh>
    <rPh sb="5" eb="8">
      <t>クルメ</t>
    </rPh>
    <rPh sb="8" eb="9">
      <t>シ</t>
    </rPh>
    <rPh sb="9" eb="11">
      <t>ノウフ</t>
    </rPh>
    <rPh sb="11" eb="13">
      <t>ツウチ</t>
    </rPh>
    <rPh sb="13" eb="14">
      <t>ショ</t>
    </rPh>
    <rPh sb="14" eb="15">
      <t>トウ</t>
    </rPh>
    <rPh sb="15" eb="17">
      <t>フウニュウ</t>
    </rPh>
    <rPh sb="17" eb="19">
      <t>フウカン</t>
    </rPh>
    <rPh sb="19" eb="21">
      <t>ギョウム</t>
    </rPh>
    <rPh sb="22" eb="25">
      <t>セッケイショ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</si>
</sst>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&quot;枚&quot;"/>
    <numFmt numFmtId="178" formatCode="#,##0&quot;つ折&quot;"/>
    <numFmt numFmtId="179" formatCode="0&quot;点&quot;"/>
    <numFmt numFmtId="180" formatCode="#,##0&quot;通&quot;"/>
    <numFmt numFmtId="181" formatCode="#,##0.00_ "/>
    <numFmt numFmtId="182" formatCode="#,##0.00_);[Red]\(#,##0.00\)"/>
    <numFmt numFmtId="183" formatCode="0.00_ "/>
  </numFmts>
  <fonts count="10">
    <font>
      <sz val="11"/>
      <name val="ＭＳ Ｐゴシック"/>
      <family val="3"/>
    </font>
    <font>
      <sz val="6"/>
      <name val="ＭＳ Ｐゴシック"/>
      <family val="3"/>
    </font>
    <font>
      <sz val="11"/>
      <name val="FG丸ｺﾞｼｯｸ体Ca-L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9"/>
      <name val="FG丸ｺﾞｼｯｸ体Ca-L"/>
      <family val="3"/>
    </font>
    <font>
      <sz val="10"/>
      <name val="FG丸ｺﾞｼｯｸ体Ca-L"/>
      <family val="3"/>
    </font>
    <font>
      <b/>
      <sz val="11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76">
    <xf numFmtId="0" fontId="0" fillId="0" borderId="0" xfId="0" applyAlignment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77" fontId="6" fillId="0" borderId="3" xfId="3" applyNumberFormat="1" applyFont="1" applyFill="1" applyBorder="1" applyAlignment="1">
      <alignment vertical="center"/>
    </xf>
    <xf numFmtId="178" fontId="6" fillId="0" borderId="3" xfId="3" applyNumberFormat="1" applyFont="1" applyFill="1" applyBorder="1" applyAlignment="1">
      <alignment horizontal="center" vertical="center"/>
    </xf>
    <xf numFmtId="0" fontId="2" fillId="0" borderId="3" xfId="1" quotePrefix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177" fontId="6" fillId="0" borderId="4" xfId="3" applyNumberFormat="1" applyFont="1" applyFill="1" applyBorder="1" applyAlignment="1">
      <alignment vertical="center"/>
    </xf>
    <xf numFmtId="178" fontId="6" fillId="0" borderId="4" xfId="3" applyNumberFormat="1" applyFont="1" applyFill="1" applyBorder="1" applyAlignment="1">
      <alignment horizontal="center" vertical="center"/>
    </xf>
    <xf numFmtId="0" fontId="2" fillId="0" borderId="4" xfId="1" quotePrefix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180" fontId="2" fillId="0" borderId="3" xfId="3" applyNumberFormat="1" applyFont="1" applyFill="1" applyBorder="1" applyAlignment="1">
      <alignment vertical="center"/>
    </xf>
    <xf numFmtId="180" fontId="2" fillId="0" borderId="4" xfId="3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77" fontId="6" fillId="0" borderId="1" xfId="3" applyNumberFormat="1" applyFont="1" applyFill="1" applyBorder="1" applyAlignment="1">
      <alignment vertical="center"/>
    </xf>
    <xf numFmtId="178" fontId="6" fillId="0" borderId="1" xfId="3" applyNumberFormat="1" applyFont="1" applyFill="1" applyBorder="1" applyAlignment="1">
      <alignment horizontal="center" vertical="center"/>
    </xf>
    <xf numFmtId="179" fontId="5" fillId="0" borderId="1" xfId="3" applyNumberFormat="1" applyFont="1" applyFill="1" applyBorder="1" applyAlignment="1">
      <alignment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80" fontId="2" fillId="0" borderId="1" xfId="3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left" vertical="center" shrinkToFit="1"/>
    </xf>
    <xf numFmtId="177" fontId="6" fillId="0" borderId="2" xfId="3" applyNumberFormat="1" applyFont="1" applyFill="1" applyBorder="1" applyAlignment="1">
      <alignment vertical="center"/>
    </xf>
    <xf numFmtId="178" fontId="6" fillId="0" borderId="2" xfId="3" applyNumberFormat="1" applyFont="1" applyFill="1" applyBorder="1" applyAlignment="1">
      <alignment horizontal="center" vertical="center"/>
    </xf>
    <xf numFmtId="179" fontId="5" fillId="0" borderId="2" xfId="3" applyNumberFormat="1" applyFont="1" applyFill="1" applyBorder="1" applyAlignment="1">
      <alignment vertical="center"/>
    </xf>
    <xf numFmtId="0" fontId="2" fillId="0" borderId="2" xfId="1" quotePrefix="1" applyNumberFormat="1" applyFont="1" applyFill="1" applyBorder="1" applyAlignment="1">
      <alignment horizontal="center" vertical="center"/>
    </xf>
    <xf numFmtId="180" fontId="2" fillId="0" borderId="2" xfId="3" applyNumberFormat="1" applyFont="1" applyFill="1" applyBorder="1" applyAlignment="1">
      <alignment horizontal="right" vertical="center"/>
    </xf>
    <xf numFmtId="180" fontId="2" fillId="0" borderId="2" xfId="3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 shrinkToFit="1"/>
    </xf>
    <xf numFmtId="180" fontId="2" fillId="0" borderId="1" xfId="3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80" fontId="0" fillId="0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0" applyNumberFormat="1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2" xfId="1" applyFont="1" applyFill="1" applyBorder="1" applyAlignment="1">
      <alignment horizontal="center" vertical="center" shrinkToFit="1"/>
    </xf>
    <xf numFmtId="0" fontId="0" fillId="0" borderId="2" xfId="1" applyFont="1" applyFill="1" applyBorder="1" applyAlignment="1">
      <alignment horizontal="center" vertical="center" wrapText="1"/>
    </xf>
    <xf numFmtId="183" fontId="0" fillId="0" borderId="1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0" fillId="0" borderId="1" xfId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180" fontId="0" fillId="0" borderId="2" xfId="0" applyNumberFormat="1" applyFont="1" applyFill="1" applyBorder="1" applyAlignment="1">
      <alignment horizontal="center" vertical="center"/>
    </xf>
    <xf numFmtId="180" fontId="0" fillId="0" borderId="2" xfId="0" applyNumberFormat="1" applyFont="1" applyFill="1" applyBorder="1" applyAlignment="1">
      <alignment vertical="center"/>
    </xf>
    <xf numFmtId="181" fontId="0" fillId="0" borderId="1" xfId="0" applyNumberFormat="1" applyFont="1" applyFill="1" applyBorder="1" applyAlignment="1"/>
    <xf numFmtId="181" fontId="0" fillId="0" borderId="1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 shrinkToFit="1"/>
    </xf>
    <xf numFmtId="180" fontId="0" fillId="0" borderId="5" xfId="0" applyNumberFormat="1" applyFont="1" applyFill="1" applyBorder="1" applyAlignment="1">
      <alignment horizontal="center" vertical="center"/>
    </xf>
    <xf numFmtId="180" fontId="0" fillId="0" borderId="8" xfId="0" applyNumberFormat="1" applyFont="1" applyFill="1" applyBorder="1" applyAlignment="1">
      <alignment horizontal="center" vertical="center"/>
    </xf>
    <xf numFmtId="180" fontId="0" fillId="0" borderId="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180" fontId="0" fillId="0" borderId="9" xfId="0" applyNumberFormat="1" applyFont="1" applyFill="1" applyBorder="1" applyAlignment="1">
      <alignment horizontal="center"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7" xfId="0" applyNumberFormat="1" applyFont="1" applyFill="1" applyBorder="1" applyAlignment="1">
      <alignment horizontal="center" vertical="center"/>
    </xf>
    <xf numFmtId="180" fontId="0" fillId="0" borderId="7" xfId="0" applyNumberFormat="1" applyFont="1" applyFill="1" applyBorder="1" applyAlignment="1">
      <alignment vertical="center"/>
    </xf>
    <xf numFmtId="0" fontId="0" fillId="0" borderId="0" xfId="0" applyFont="1" applyFill="1" applyAlignment="1">
      <alignment shrinkToFit="1"/>
    </xf>
    <xf numFmtId="180" fontId="0" fillId="2" borderId="10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/>
    <xf numFmtId="0" fontId="0" fillId="2" borderId="10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180" fontId="2" fillId="2" borderId="11" xfId="0" applyNumberFormat="1" applyFont="1" applyFill="1" applyBorder="1" applyAlignment="1">
      <alignment horizontal="right" vertical="center"/>
    </xf>
    <xf numFmtId="180" fontId="0" fillId="2" borderId="1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83" fontId="0" fillId="3" borderId="1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vertical="center"/>
    </xf>
    <xf numFmtId="178" fontId="0" fillId="0" borderId="5" xfId="0" applyNumberFormat="1" applyFont="1" applyFill="1" applyBorder="1" applyAlignment="1">
      <alignment vertical="center"/>
    </xf>
    <xf numFmtId="179" fontId="0" fillId="0" borderId="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9" fontId="0" fillId="0" borderId="14" xfId="0" applyNumberFormat="1" applyFont="1" applyFill="1" applyBorder="1" applyAlignment="1">
      <alignment vertical="center"/>
    </xf>
    <xf numFmtId="180" fontId="0" fillId="0" borderId="14" xfId="0" applyNumberFormat="1" applyFont="1" applyFill="1" applyBorder="1" applyAlignment="1">
      <alignment horizontal="center" vertical="center"/>
    </xf>
    <xf numFmtId="180" fontId="0" fillId="0" borderId="14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80" fontId="0" fillId="0" borderId="15" xfId="0" applyNumberFormat="1" applyFont="1" applyFill="1" applyBorder="1" applyAlignment="1">
      <alignment horizontal="center" vertical="center"/>
    </xf>
    <xf numFmtId="180" fontId="0" fillId="0" borderId="15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78" fontId="0" fillId="0" borderId="7" xfId="0" applyNumberFormat="1" applyFont="1" applyFill="1" applyBorder="1" applyAlignment="1">
      <alignment vertical="center"/>
    </xf>
    <xf numFmtId="179" fontId="0" fillId="0" borderId="7" xfId="0" applyNumberFormat="1" applyFont="1" applyFill="1" applyBorder="1" applyAlignment="1">
      <alignment vertical="center"/>
    </xf>
    <xf numFmtId="0" fontId="0" fillId="2" borderId="4" xfId="0" applyFont="1" applyFill="1" applyBorder="1" applyAlignment="1"/>
    <xf numFmtId="180" fontId="0" fillId="2" borderId="4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/>
    <xf numFmtId="181" fontId="0" fillId="2" borderId="11" xfId="0" applyNumberFormat="1" applyFont="1" applyFill="1" applyBorder="1" applyAlignment="1"/>
    <xf numFmtId="181" fontId="0" fillId="0" borderId="2" xfId="0" applyNumberFormat="1" applyFont="1" applyFill="1" applyBorder="1" applyAlignment="1"/>
    <xf numFmtId="181" fontId="0" fillId="2" borderId="17" xfId="0" applyNumberFormat="1" applyFont="1" applyFill="1" applyBorder="1" applyAlignment="1"/>
    <xf numFmtId="181" fontId="0" fillId="2" borderId="1" xfId="0" applyNumberFormat="1" applyFont="1" applyFill="1" applyBorder="1" applyAlignment="1"/>
    <xf numFmtId="0" fontId="0" fillId="0" borderId="0" xfId="0" applyFont="1" applyFill="1" applyAlignment="1">
      <alignment horizontal="left"/>
    </xf>
    <xf numFmtId="0" fontId="0" fillId="0" borderId="0" xfId="0" quotePrefix="1" applyFont="1" applyFill="1" applyAlignment="1"/>
    <xf numFmtId="0" fontId="0" fillId="0" borderId="2" xfId="2" applyFont="1" applyFill="1" applyBorder="1" applyAlignment="1">
      <alignment horizontal="center" vertical="center" shrinkToFit="1"/>
    </xf>
    <xf numFmtId="177" fontId="2" fillId="0" borderId="15" xfId="2" applyNumberFormat="1" applyFont="1" applyFill="1" applyBorder="1" applyAlignment="1">
      <alignment vertical="center"/>
    </xf>
    <xf numFmtId="178" fontId="2" fillId="0" borderId="15" xfId="2" applyNumberFormat="1" applyFont="1" applyFill="1" applyBorder="1" applyAlignment="1">
      <alignment vertical="center"/>
    </xf>
    <xf numFmtId="179" fontId="2" fillId="0" borderId="14" xfId="1" applyNumberFormat="1" applyFont="1" applyFill="1" applyBorder="1" applyAlignment="1">
      <alignment vertical="center"/>
    </xf>
    <xf numFmtId="180" fontId="2" fillId="0" borderId="15" xfId="2" applyNumberFormat="1" applyFont="1" applyFill="1" applyBorder="1" applyAlignment="1">
      <alignment horizontal="center" vertical="center"/>
    </xf>
    <xf numFmtId="180" fontId="2" fillId="0" borderId="15" xfId="2" applyNumberFormat="1" applyFont="1" applyFill="1" applyBorder="1" applyAlignment="1">
      <alignment vertical="center"/>
    </xf>
    <xf numFmtId="180" fontId="2" fillId="0" borderId="2" xfId="2" applyNumberFormat="1" applyFont="1" applyFill="1" applyBorder="1" applyAlignment="1">
      <alignment vertical="center"/>
    </xf>
    <xf numFmtId="180" fontId="2" fillId="0" borderId="2" xfId="2" applyNumberFormat="1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 shrinkToFit="1"/>
    </xf>
    <xf numFmtId="180" fontId="2" fillId="0" borderId="9" xfId="2" applyNumberFormat="1" applyFont="1" applyFill="1" applyBorder="1" applyAlignment="1">
      <alignment vertical="center"/>
    </xf>
    <xf numFmtId="180" fontId="2" fillId="0" borderId="9" xfId="2" applyNumberFormat="1" applyFont="1" applyFill="1" applyBorder="1" applyAlignment="1">
      <alignment horizontal="center" vertical="center"/>
    </xf>
    <xf numFmtId="0" fontId="0" fillId="0" borderId="7" xfId="2" applyFont="1" applyFill="1" applyBorder="1" applyAlignment="1">
      <alignment horizontal="center" vertical="center" shrinkToFit="1"/>
    </xf>
    <xf numFmtId="177" fontId="2" fillId="0" borderId="7" xfId="2" applyNumberFormat="1" applyFont="1" applyFill="1" applyBorder="1" applyAlignment="1">
      <alignment vertical="center"/>
    </xf>
    <xf numFmtId="178" fontId="2" fillId="0" borderId="7" xfId="2" applyNumberFormat="1" applyFont="1" applyFill="1" applyBorder="1" applyAlignment="1">
      <alignment vertical="center"/>
    </xf>
    <xf numFmtId="179" fontId="2" fillId="0" borderId="5" xfId="1" applyNumberFormat="1" applyFont="1" applyFill="1" applyBorder="1" applyAlignment="1">
      <alignment vertical="center"/>
    </xf>
    <xf numFmtId="180" fontId="2" fillId="0" borderId="7" xfId="2" applyNumberFormat="1" applyFont="1" applyFill="1" applyBorder="1" applyAlignment="1">
      <alignment horizontal="center" vertical="center"/>
    </xf>
    <xf numFmtId="180" fontId="2" fillId="0" borderId="7" xfId="2" applyNumberFormat="1" applyFont="1" applyFill="1" applyBorder="1" applyAlignment="1">
      <alignment vertical="center"/>
    </xf>
    <xf numFmtId="177" fontId="2" fillId="4" borderId="7" xfId="2" applyNumberFormat="1" applyFont="1" applyFill="1" applyBorder="1" applyAlignment="1">
      <alignment vertical="center"/>
    </xf>
    <xf numFmtId="178" fontId="2" fillId="4" borderId="7" xfId="2" applyNumberFormat="1" applyFont="1" applyFill="1" applyBorder="1" applyAlignment="1">
      <alignment vertical="center"/>
    </xf>
    <xf numFmtId="180" fontId="2" fillId="4" borderId="7" xfId="2" applyNumberFormat="1" applyFont="1" applyFill="1" applyBorder="1" applyAlignment="1">
      <alignment horizontal="center" vertical="center"/>
    </xf>
    <xf numFmtId="180" fontId="2" fillId="4" borderId="7" xfId="2" applyNumberFormat="1" applyFont="1" applyFill="1" applyBorder="1" applyAlignment="1">
      <alignment vertical="center"/>
    </xf>
    <xf numFmtId="177" fontId="2" fillId="4" borderId="15" xfId="2" applyNumberFormat="1" applyFont="1" applyFill="1" applyBorder="1" applyAlignment="1">
      <alignment vertical="center"/>
    </xf>
    <xf numFmtId="178" fontId="2" fillId="4" borderId="15" xfId="2" applyNumberFormat="1" applyFont="1" applyFill="1" applyBorder="1" applyAlignment="1">
      <alignment vertical="center"/>
    </xf>
    <xf numFmtId="180" fontId="2" fillId="4" borderId="15" xfId="2" applyNumberFormat="1" applyFont="1" applyFill="1" applyBorder="1" applyAlignment="1">
      <alignment horizontal="center" vertical="center"/>
    </xf>
    <xf numFmtId="180" fontId="2" fillId="4" borderId="15" xfId="2" applyNumberFormat="1" applyFont="1" applyFill="1" applyBorder="1" applyAlignment="1">
      <alignment vertical="center"/>
    </xf>
    <xf numFmtId="177" fontId="2" fillId="4" borderId="9" xfId="2" applyNumberFormat="1" applyFont="1" applyFill="1" applyBorder="1" applyAlignment="1">
      <alignment vertical="center"/>
    </xf>
    <xf numFmtId="178" fontId="2" fillId="4" borderId="9" xfId="2" applyNumberFormat="1" applyFont="1" applyFill="1" applyBorder="1" applyAlignment="1">
      <alignment vertical="center"/>
    </xf>
    <xf numFmtId="179" fontId="2" fillId="0" borderId="9" xfId="1" applyNumberFormat="1" applyFont="1" applyFill="1" applyBorder="1" applyAlignment="1">
      <alignment vertical="center"/>
    </xf>
    <xf numFmtId="180" fontId="2" fillId="4" borderId="9" xfId="2" applyNumberFormat="1" applyFont="1" applyFill="1" applyBorder="1" applyAlignment="1">
      <alignment horizontal="center" vertical="center"/>
    </xf>
    <xf numFmtId="180" fontId="2" fillId="4" borderId="9" xfId="2" applyNumberFormat="1" applyFont="1" applyFill="1" applyBorder="1" applyAlignment="1">
      <alignment vertical="center"/>
    </xf>
    <xf numFmtId="177" fontId="2" fillId="4" borderId="2" xfId="2" applyNumberFormat="1" applyFont="1" applyFill="1" applyBorder="1" applyAlignment="1">
      <alignment vertical="center"/>
    </xf>
    <xf numFmtId="178" fontId="2" fillId="4" borderId="2" xfId="2" applyNumberFormat="1" applyFont="1" applyFill="1" applyBorder="1" applyAlignment="1">
      <alignment vertical="center"/>
    </xf>
    <xf numFmtId="180" fontId="2" fillId="4" borderId="2" xfId="2" applyNumberFormat="1" applyFont="1" applyFill="1" applyBorder="1" applyAlignment="1">
      <alignment horizontal="center" vertical="center"/>
    </xf>
    <xf numFmtId="180" fontId="2" fillId="4" borderId="2" xfId="2" applyNumberFormat="1" applyFont="1" applyFill="1" applyBorder="1" applyAlignment="1">
      <alignment vertical="center"/>
    </xf>
    <xf numFmtId="182" fontId="0" fillId="2" borderId="1" xfId="0" applyNumberFormat="1" applyFont="1" applyFill="1" applyBorder="1" applyAlignment="1"/>
    <xf numFmtId="0" fontId="0" fillId="0" borderId="0" xfId="0" applyFont="1" applyFill="1" applyBorder="1" applyAlignment="1"/>
    <xf numFmtId="177" fontId="2" fillId="0" borderId="9" xfId="2" applyNumberFormat="1" applyFont="1" applyFill="1" applyBorder="1" applyAlignment="1">
      <alignment vertical="center"/>
    </xf>
    <xf numFmtId="178" fontId="2" fillId="0" borderId="9" xfId="2" applyNumberFormat="1" applyFont="1" applyFill="1" applyBorder="1" applyAlignment="1">
      <alignment vertical="center"/>
    </xf>
    <xf numFmtId="180" fontId="0" fillId="2" borderId="4" xfId="0" applyNumberFormat="1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181" fontId="0" fillId="5" borderId="1" xfId="0" applyNumberFormat="1" applyFont="1" applyFill="1" applyBorder="1" applyAlignment="1"/>
    <xf numFmtId="180" fontId="2" fillId="5" borderId="2" xfId="2" applyNumberFormat="1" applyFont="1" applyFill="1" applyBorder="1" applyAlignment="1">
      <alignment vertical="center"/>
    </xf>
    <xf numFmtId="181" fontId="0" fillId="5" borderId="1" xfId="0" applyNumberFormat="1" applyFont="1" applyFill="1" applyBorder="1" applyAlignment="1">
      <alignment vertical="center"/>
    </xf>
    <xf numFmtId="180" fontId="0" fillId="5" borderId="8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81" fontId="0" fillId="0" borderId="0" xfId="0" applyNumberFormat="1" applyFont="1" applyFill="1" applyAlignment="1"/>
    <xf numFmtId="0" fontId="0" fillId="6" borderId="1" xfId="0" applyFont="1" applyFill="1" applyBorder="1" applyAlignment="1">
      <alignment horizontal="center" vertical="center" wrapText="1"/>
    </xf>
    <xf numFmtId="180" fontId="2" fillId="5" borderId="18" xfId="2" applyNumberFormat="1" applyFont="1" applyFill="1" applyBorder="1" applyAlignment="1">
      <alignment vertical="center"/>
    </xf>
    <xf numFmtId="176" fontId="0" fillId="2" borderId="11" xfId="0" applyNumberFormat="1" applyFont="1" applyFill="1" applyBorder="1" applyAlignment="1">
      <alignment vertical="center"/>
    </xf>
    <xf numFmtId="176" fontId="0" fillId="2" borderId="16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left" shrinkToFit="1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</cellXfs>
  <cellStyles count="4">
    <cellStyle name="標準" xfId="0" builtinId="0"/>
    <cellStyle name="標準_封入封緘仕様書別表(.手入れ分あり）" xfId="1"/>
    <cellStyle name="標準_封入封緘仕様書別表（介護保険）" xfId="2"/>
    <cellStyle name="標準_封入封緘仕様書別表（納税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view="pageBreakPreview" zoomScale="75" zoomScaleNormal="75" zoomScaleSheetLayoutView="75" workbookViewId="0">
      <selection activeCell="B2" sqref="B2"/>
    </sheetView>
  </sheetViews>
  <sheetFormatPr defaultColWidth="9" defaultRowHeight="33.75" customHeight="1"/>
  <cols>
    <col min="1" max="1" width="0.875" style="39" customWidth="1"/>
    <col min="2" max="2" width="22.625" style="39" customWidth="1"/>
    <col min="3" max="3" width="17.5" style="39" customWidth="1"/>
    <col min="4" max="4" width="10.25" style="39" bestFit="1" customWidth="1"/>
    <col min="5" max="5" width="2.875" style="39" customWidth="1"/>
    <col min="6" max="6" width="22.625" style="39" customWidth="1"/>
    <col min="7" max="7" width="17.5" style="39" customWidth="1"/>
    <col min="8" max="8" width="10.25" style="39" bestFit="1" customWidth="1"/>
    <col min="9" max="9" width="3.5" style="39" customWidth="1"/>
    <col min="10" max="10" width="7.125" style="39" customWidth="1"/>
    <col min="11" max="11" width="7.625" style="39" customWidth="1"/>
    <col min="12" max="13" width="7.375" style="39" customWidth="1"/>
    <col min="14" max="14" width="3" style="39" customWidth="1"/>
    <col min="15" max="15" width="8.875" style="39" customWidth="1"/>
    <col min="16" max="16" width="11.625" style="39" customWidth="1"/>
    <col min="17" max="17" width="9.875" style="39" customWidth="1"/>
    <col min="18" max="25" width="9" style="39" customWidth="1"/>
    <col min="26" max="26" width="10.125" style="39" customWidth="1"/>
    <col min="27" max="16384" width="9" style="39"/>
  </cols>
  <sheetData>
    <row r="1" spans="2:17" ht="84.75" customHeight="1">
      <c r="B1" s="170" t="s">
        <v>333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2:17" ht="33.75" customHeight="1">
      <c r="B2" s="19" t="s">
        <v>120</v>
      </c>
      <c r="E2" s="40"/>
      <c r="F2" s="19" t="s">
        <v>119</v>
      </c>
      <c r="G2" s="40"/>
      <c r="H2" s="40"/>
      <c r="I2" s="40"/>
      <c r="J2" s="19" t="s">
        <v>45</v>
      </c>
      <c r="O2" s="40"/>
      <c r="P2" s="40"/>
      <c r="Q2" s="40"/>
    </row>
    <row r="3" spans="2:17" ht="33.75" customHeight="1">
      <c r="B3" s="41" t="s">
        <v>124</v>
      </c>
      <c r="C3" s="41" t="s">
        <v>126</v>
      </c>
      <c r="D3" s="47" t="s">
        <v>125</v>
      </c>
      <c r="E3" s="48"/>
      <c r="F3" s="41" t="s">
        <v>124</v>
      </c>
      <c r="G3" s="41" t="s">
        <v>126</v>
      </c>
      <c r="H3" s="47" t="s">
        <v>125</v>
      </c>
      <c r="I3" s="40"/>
      <c r="J3" s="169" t="s">
        <v>41</v>
      </c>
      <c r="K3" s="169"/>
      <c r="L3" s="171" t="s">
        <v>42</v>
      </c>
      <c r="M3" s="171"/>
      <c r="N3" s="171"/>
      <c r="O3" s="40"/>
      <c r="P3" s="40"/>
      <c r="Q3" s="40"/>
    </row>
    <row r="4" spans="2:17" ht="33.75" customHeight="1">
      <c r="B4" s="41" t="s">
        <v>13</v>
      </c>
      <c r="C4" s="41" t="s">
        <v>127</v>
      </c>
      <c r="D4" s="78"/>
      <c r="E4" s="37"/>
      <c r="F4" s="41" t="s">
        <v>13</v>
      </c>
      <c r="G4" s="41" t="s">
        <v>127</v>
      </c>
      <c r="H4" s="78"/>
      <c r="J4" s="169" t="s">
        <v>43</v>
      </c>
      <c r="K4" s="169"/>
      <c r="L4" s="165">
        <f>①国民健康保険!Q145+'②後期高齢者（賦課）'!Q59+'③後期高齢者（収納）'!Q12+④介護保険!Q81</f>
        <v>0</v>
      </c>
      <c r="M4" s="166"/>
      <c r="N4" s="43"/>
    </row>
    <row r="5" spans="2:17" ht="33.75" customHeight="1">
      <c r="B5" s="167" t="s">
        <v>14</v>
      </c>
      <c r="C5" s="42">
        <v>2</v>
      </c>
      <c r="D5" s="78"/>
      <c r="E5" s="37"/>
      <c r="F5" s="167" t="s">
        <v>14</v>
      </c>
      <c r="G5" s="42">
        <v>2</v>
      </c>
      <c r="H5" s="78"/>
      <c r="J5" s="169" t="s">
        <v>44</v>
      </c>
      <c r="K5" s="169"/>
      <c r="L5" s="165">
        <f>L6-L4</f>
        <v>0</v>
      </c>
      <c r="M5" s="166"/>
      <c r="N5" s="43"/>
      <c r="O5" s="44"/>
      <c r="P5" s="44"/>
      <c r="Q5" s="44"/>
    </row>
    <row r="6" spans="2:17" ht="33.75" customHeight="1">
      <c r="B6" s="167"/>
      <c r="C6" s="42">
        <v>3</v>
      </c>
      <c r="D6" s="78"/>
      <c r="E6" s="37"/>
      <c r="F6" s="167"/>
      <c r="G6" s="42">
        <v>3</v>
      </c>
      <c r="H6" s="78"/>
      <c r="J6" s="168" t="s">
        <v>0</v>
      </c>
      <c r="K6" s="168"/>
      <c r="L6" s="165">
        <f>①国民健康保険!S145+'②後期高齢者（賦課）'!S59+'③後期高齢者（収納）'!S12+④介護保険!S81</f>
        <v>0</v>
      </c>
      <c r="M6" s="166"/>
      <c r="N6" s="43"/>
      <c r="O6" s="44"/>
      <c r="P6" s="44"/>
      <c r="Q6" s="44"/>
    </row>
    <row r="7" spans="2:17" ht="33.75" customHeight="1">
      <c r="B7" s="167"/>
      <c r="C7" s="42">
        <v>4</v>
      </c>
      <c r="D7" s="78"/>
      <c r="E7" s="37"/>
      <c r="F7" s="167"/>
      <c r="G7" s="42">
        <v>4</v>
      </c>
      <c r="H7" s="78"/>
      <c r="O7" s="44"/>
      <c r="P7" s="44"/>
      <c r="Q7" s="44"/>
    </row>
    <row r="8" spans="2:17" ht="33.75" customHeight="1">
      <c r="B8" s="167" t="s">
        <v>46</v>
      </c>
      <c r="C8" s="41" t="s">
        <v>15</v>
      </c>
      <c r="D8" s="78"/>
      <c r="E8" s="37"/>
      <c r="F8" s="167" t="s">
        <v>46</v>
      </c>
      <c r="G8" s="41" t="s">
        <v>15</v>
      </c>
      <c r="H8" s="78"/>
    </row>
    <row r="9" spans="2:17" ht="33.75" customHeight="1">
      <c r="B9" s="167"/>
      <c r="C9" s="41" t="s">
        <v>128</v>
      </c>
      <c r="D9" s="78"/>
      <c r="E9" s="37"/>
      <c r="F9" s="167"/>
      <c r="G9" s="41" t="s">
        <v>128</v>
      </c>
      <c r="H9" s="78"/>
    </row>
    <row r="10" spans="2:17" ht="33.75" customHeight="1">
      <c r="B10" s="167" t="s">
        <v>16</v>
      </c>
      <c r="C10" s="41" t="s">
        <v>15</v>
      </c>
      <c r="D10" s="78"/>
      <c r="E10" s="37"/>
      <c r="F10" s="167" t="s">
        <v>16</v>
      </c>
      <c r="G10" s="41" t="s">
        <v>15</v>
      </c>
      <c r="H10" s="78"/>
    </row>
    <row r="11" spans="2:17" ht="33.75" customHeight="1">
      <c r="B11" s="167"/>
      <c r="C11" s="41" t="s">
        <v>128</v>
      </c>
      <c r="D11" s="78"/>
      <c r="E11" s="37"/>
      <c r="F11" s="167"/>
      <c r="G11" s="41" t="s">
        <v>128</v>
      </c>
      <c r="H11" s="78"/>
    </row>
    <row r="12" spans="2:17" ht="33.75" customHeight="1">
      <c r="B12" s="41" t="s">
        <v>47</v>
      </c>
      <c r="C12" s="41" t="s">
        <v>129</v>
      </c>
      <c r="D12" s="78"/>
      <c r="E12" s="37"/>
      <c r="F12" s="41" t="s">
        <v>47</v>
      </c>
      <c r="G12" s="41" t="s">
        <v>129</v>
      </c>
      <c r="H12" s="78"/>
      <c r="J12" s="75"/>
      <c r="K12" s="76" t="s">
        <v>133</v>
      </c>
      <c r="N12" s="37"/>
    </row>
    <row r="13" spans="2:17" ht="33.75" customHeight="1">
      <c r="B13" s="156" t="s">
        <v>331</v>
      </c>
      <c r="C13" s="41" t="s">
        <v>17</v>
      </c>
      <c r="D13" s="78"/>
      <c r="E13" s="37"/>
      <c r="F13" s="156" t="s">
        <v>331</v>
      </c>
      <c r="G13" s="41" t="s">
        <v>17</v>
      </c>
      <c r="H13" s="78"/>
      <c r="J13" s="77"/>
      <c r="K13" s="76" t="s">
        <v>134</v>
      </c>
      <c r="N13" s="37"/>
      <c r="O13" s="37"/>
    </row>
    <row r="14" spans="2:17" ht="66" customHeight="1">
      <c r="B14" s="163" t="s">
        <v>332</v>
      </c>
      <c r="C14" s="41" t="s">
        <v>17</v>
      </c>
      <c r="D14" s="78"/>
      <c r="E14" s="37"/>
      <c r="F14" s="163" t="s">
        <v>332</v>
      </c>
      <c r="G14" s="41" t="s">
        <v>17</v>
      </c>
      <c r="H14" s="78"/>
      <c r="J14" s="161"/>
      <c r="K14" s="76"/>
      <c r="N14" s="37"/>
      <c r="O14" s="37"/>
    </row>
    <row r="15" spans="2:17" ht="33.75" customHeight="1">
      <c r="B15" s="41" t="s">
        <v>48</v>
      </c>
      <c r="C15" s="41" t="s">
        <v>129</v>
      </c>
      <c r="D15" s="78"/>
      <c r="E15" s="37"/>
      <c r="F15" s="41" t="s">
        <v>48</v>
      </c>
      <c r="G15" s="41" t="s">
        <v>129</v>
      </c>
      <c r="H15" s="78"/>
    </row>
    <row r="16" spans="2:17" ht="33.75" customHeight="1">
      <c r="D16" s="19"/>
    </row>
  </sheetData>
  <mergeCells count="15">
    <mergeCell ref="B1:M1"/>
    <mergeCell ref="L3:N3"/>
    <mergeCell ref="J4:K4"/>
    <mergeCell ref="L4:M4"/>
    <mergeCell ref="J3:K3"/>
    <mergeCell ref="B10:B11"/>
    <mergeCell ref="F8:F9"/>
    <mergeCell ref="F10:F11"/>
    <mergeCell ref="J5:K5"/>
    <mergeCell ref="B8:B9"/>
    <mergeCell ref="L5:M5"/>
    <mergeCell ref="F5:F7"/>
    <mergeCell ref="B5:B7"/>
    <mergeCell ref="J6:K6"/>
    <mergeCell ref="L6:M6"/>
  </mergeCells>
  <phoneticPr fontId="9"/>
  <printOptions horizontalCentered="1" verticalCentered="1"/>
  <pageMargins left="0.19685039370078741" right="0.19685039370078741" top="0.78740157480314965" bottom="0.19685039370078741" header="0" footer="0"/>
  <pageSetup paperSize="9" scale="6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5"/>
  <sheetViews>
    <sheetView showGridLines="0" view="pageBreakPreview" topLeftCell="A49" zoomScale="60" zoomScaleNormal="85" workbookViewId="0">
      <pane xSplit="2" topLeftCell="E1" activePane="topRight" state="frozenSplit"/>
      <selection activeCell="Q109" sqref="Q109"/>
      <selection pane="topRight" activeCell="G12" sqref="G12"/>
    </sheetView>
  </sheetViews>
  <sheetFormatPr defaultColWidth="9" defaultRowHeight="13.5"/>
  <cols>
    <col min="1" max="1" width="1" style="36" customWidth="1"/>
    <col min="2" max="2" width="24.125" style="66" customWidth="1"/>
    <col min="3" max="3" width="7.625" style="36" bestFit="1" customWidth="1"/>
    <col min="4" max="4" width="3.875" style="36" bestFit="1" customWidth="1"/>
    <col min="5" max="5" width="7.875" style="36" bestFit="1" customWidth="1"/>
    <col min="6" max="6" width="4.875" style="36" customWidth="1"/>
    <col min="7" max="7" width="10.125" style="36" bestFit="1" customWidth="1"/>
    <col min="8" max="8" width="6.375" style="36" bestFit="1" customWidth="1"/>
    <col min="9" max="9" width="5" style="36" customWidth="1"/>
    <col min="10" max="10" width="9.125" style="37" bestFit="1" customWidth="1"/>
    <col min="11" max="11" width="13" style="37" customWidth="1"/>
    <col min="12" max="12" width="16.875" style="37" bestFit="1" customWidth="1"/>
    <col min="13" max="14" width="8.125" style="36" bestFit="1" customWidth="1"/>
    <col min="15" max="15" width="9.875" style="36" bestFit="1" customWidth="1"/>
    <col min="16" max="16" width="10.875" style="36" customWidth="1"/>
    <col min="17" max="17" width="13" style="36" bestFit="1" customWidth="1"/>
    <col min="18" max="18" width="5.5" style="36" bestFit="1" customWidth="1"/>
    <col min="19" max="19" width="13" style="36" bestFit="1" customWidth="1"/>
    <col min="20" max="16384" width="9" style="36"/>
  </cols>
  <sheetData>
    <row r="1" spans="2:19" ht="21.75" customHeight="1">
      <c r="B1" s="172" t="s">
        <v>130</v>
      </c>
      <c r="C1" s="172"/>
      <c r="D1" s="172"/>
      <c r="E1" s="172"/>
      <c r="F1" s="172"/>
      <c r="G1" s="172"/>
      <c r="J1" s="36"/>
      <c r="K1" s="36"/>
      <c r="L1" s="36"/>
    </row>
    <row r="2" spans="2:19" ht="28.5" customHeight="1">
      <c r="B2" s="45" t="s">
        <v>1</v>
      </c>
      <c r="C2" s="46" t="s">
        <v>2</v>
      </c>
      <c r="D2" s="46" t="s">
        <v>3</v>
      </c>
      <c r="E2" s="2" t="s">
        <v>121</v>
      </c>
      <c r="F2" s="49" t="s">
        <v>6</v>
      </c>
      <c r="G2" s="46" t="s">
        <v>4</v>
      </c>
      <c r="H2" s="2" t="s">
        <v>39</v>
      </c>
      <c r="I2" s="49" t="s">
        <v>7</v>
      </c>
      <c r="J2" s="49" t="s">
        <v>8</v>
      </c>
      <c r="K2" s="49" t="s">
        <v>9</v>
      </c>
      <c r="L2" s="49" t="s">
        <v>10</v>
      </c>
      <c r="M2" s="49" t="s">
        <v>49</v>
      </c>
      <c r="N2" s="49" t="s">
        <v>19</v>
      </c>
      <c r="O2" s="49" t="s">
        <v>40</v>
      </c>
      <c r="P2" s="49" t="s">
        <v>11</v>
      </c>
      <c r="Q2" s="49" t="s">
        <v>12</v>
      </c>
      <c r="R2" s="49" t="s">
        <v>250</v>
      </c>
      <c r="S2" s="49" t="s">
        <v>18</v>
      </c>
    </row>
    <row r="3" spans="2:19">
      <c r="B3" s="50" t="s">
        <v>177</v>
      </c>
      <c r="C3" s="79">
        <v>4</v>
      </c>
      <c r="D3" s="80"/>
      <c r="E3" s="81">
        <v>1</v>
      </c>
      <c r="F3" s="51"/>
      <c r="G3" s="52">
        <v>400</v>
      </c>
      <c r="H3" s="52"/>
      <c r="I3" s="51" t="s">
        <v>5</v>
      </c>
      <c r="J3" s="53">
        <f>C3*単価票!$D$4</f>
        <v>0</v>
      </c>
      <c r="K3" s="53">
        <f>IF(D3="",0,VLOOKUP(D3,単価票!$C$5:$D$7,2,0))</f>
        <v>0</v>
      </c>
      <c r="L3" s="53">
        <f>IF(F3="*",(E3-1)*単価票!$D$11+単価票!$D$10,(E3-1)*単価票!$D$9+単価票!$D$8)</f>
        <v>0</v>
      </c>
      <c r="M3" s="53">
        <f>1*単価票!$D$15</f>
        <v>0</v>
      </c>
      <c r="N3" s="53">
        <f>SUM(J3:M3)</f>
        <v>0</v>
      </c>
      <c r="O3" s="54">
        <f>単価票!$D$12*H3</f>
        <v>0</v>
      </c>
      <c r="P3" s="53">
        <f>IF(I3="*",単価票!$D$13,0)</f>
        <v>0</v>
      </c>
      <c r="Q3" s="53">
        <f>(ROUNDDOWN((J3+K3+L3+M3)*G3,0))+O3+P3</f>
        <v>0</v>
      </c>
      <c r="R3" s="114">
        <v>1.1000000000000001</v>
      </c>
      <c r="S3" s="53">
        <f>ROUNDDOWN(Q3*R3,0)</f>
        <v>0</v>
      </c>
    </row>
    <row r="4" spans="2:19">
      <c r="B4" s="55" t="s">
        <v>178</v>
      </c>
      <c r="C4" s="82">
        <v>4</v>
      </c>
      <c r="D4" s="83"/>
      <c r="E4" s="84">
        <v>2</v>
      </c>
      <c r="F4" s="56"/>
      <c r="G4" s="38">
        <v>1500</v>
      </c>
      <c r="H4" s="38"/>
      <c r="I4" s="56"/>
      <c r="J4" s="53">
        <f>C4*単価票!$D$4</f>
        <v>0</v>
      </c>
      <c r="K4" s="53">
        <f>IF(D4="",0,VLOOKUP(D4,単価票!$C$5:$D$7,2,0))</f>
        <v>0</v>
      </c>
      <c r="L4" s="53">
        <f>IF(F4="*",(E4-1)*単価票!$D$11+単価票!$D$10,(E4-1)*単価票!$D$9+単価票!$D$8)</f>
        <v>0</v>
      </c>
      <c r="M4" s="53">
        <f>1*単価票!$D$15</f>
        <v>0</v>
      </c>
      <c r="N4" s="53">
        <f t="shared" ref="N4:N37" si="0">SUM(J4:M4)</f>
        <v>0</v>
      </c>
      <c r="O4" s="54">
        <f>単価票!$D$12*H4</f>
        <v>0</v>
      </c>
      <c r="P4" s="53">
        <f>IF(I4="*",単価票!$D$13,0)</f>
        <v>0</v>
      </c>
      <c r="Q4" s="53">
        <f t="shared" ref="Q4:Q37" si="1">(ROUNDDOWN((J4+K4+L4+M4)*G4,0))+O4+P4</f>
        <v>0</v>
      </c>
      <c r="R4" s="114">
        <v>1.1000000000000001</v>
      </c>
      <c r="S4" s="53">
        <f>ROUNDDOWN(Q4*R4,0)</f>
        <v>0</v>
      </c>
    </row>
    <row r="5" spans="2:19">
      <c r="B5" s="55" t="s">
        <v>179</v>
      </c>
      <c r="C5" s="82">
        <v>4</v>
      </c>
      <c r="D5" s="83"/>
      <c r="E5" s="84">
        <v>1</v>
      </c>
      <c r="F5" s="56"/>
      <c r="G5" s="38">
        <v>200</v>
      </c>
      <c r="H5" s="38"/>
      <c r="I5" s="56"/>
      <c r="J5" s="53">
        <f>C5*単価票!$D$4</f>
        <v>0</v>
      </c>
      <c r="K5" s="53">
        <f>IF(D5="",0,VLOOKUP(D5,単価票!$C$5:$D$7,2,0))</f>
        <v>0</v>
      </c>
      <c r="L5" s="53">
        <f>IF(F5="*",(E5-1)*単価票!$D$11+単価票!$D$10,(E5-1)*単価票!$D$9+単価票!$D$8)</f>
        <v>0</v>
      </c>
      <c r="M5" s="53">
        <f>1*単価票!$D$15</f>
        <v>0</v>
      </c>
      <c r="N5" s="53">
        <f t="shared" si="0"/>
        <v>0</v>
      </c>
      <c r="O5" s="54">
        <f>単価票!$D$12*H5</f>
        <v>0</v>
      </c>
      <c r="P5" s="53">
        <f>IF(I5="*",単価票!$D$13,0)</f>
        <v>0</v>
      </c>
      <c r="Q5" s="53">
        <f t="shared" si="1"/>
        <v>0</v>
      </c>
      <c r="R5" s="114">
        <v>1.1000000000000001</v>
      </c>
      <c r="S5" s="53">
        <f>ROUNDDOWN(Q5*R5,0)</f>
        <v>0</v>
      </c>
    </row>
    <row r="6" spans="2:19">
      <c r="B6" s="50" t="s">
        <v>180</v>
      </c>
      <c r="C6" s="85">
        <v>4</v>
      </c>
      <c r="D6" s="86"/>
      <c r="E6" s="87">
        <v>1</v>
      </c>
      <c r="F6" s="57"/>
      <c r="G6" s="58">
        <v>200</v>
      </c>
      <c r="H6" s="58"/>
      <c r="I6" s="57" t="s">
        <v>5</v>
      </c>
      <c r="J6" s="53">
        <f>C6*単価票!$D$4</f>
        <v>0</v>
      </c>
      <c r="K6" s="53">
        <f>IF(D6="",0,VLOOKUP(D6,単価票!$C$5:$D$7,2,0))</f>
        <v>0</v>
      </c>
      <c r="L6" s="53">
        <f>IF(F6="*",(E6-1)*単価票!$D$11+単価票!$D$10,(E6-1)*単価票!$D$9+単価票!$D$8)</f>
        <v>0</v>
      </c>
      <c r="M6" s="53">
        <f>1*単価票!$D$15</f>
        <v>0</v>
      </c>
      <c r="N6" s="53">
        <f t="shared" si="0"/>
        <v>0</v>
      </c>
      <c r="O6" s="54">
        <f>単価票!$D$12*H6</f>
        <v>0</v>
      </c>
      <c r="P6" s="53">
        <f>IF(I6="*",単価票!$D$13,0)</f>
        <v>0</v>
      </c>
      <c r="Q6" s="53">
        <f t="shared" si="1"/>
        <v>0</v>
      </c>
      <c r="R6" s="114">
        <v>1.1000000000000001</v>
      </c>
      <c r="S6" s="53">
        <f>ROUNDDOWN(Q6*R6,0)</f>
        <v>0</v>
      </c>
    </row>
    <row r="7" spans="2:19">
      <c r="B7" s="55" t="s">
        <v>181</v>
      </c>
      <c r="C7" s="88">
        <v>4</v>
      </c>
      <c r="D7" s="89"/>
      <c r="E7" s="90">
        <v>2</v>
      </c>
      <c r="F7" s="91"/>
      <c r="G7" s="92">
        <v>500</v>
      </c>
      <c r="H7" s="92"/>
      <c r="I7" s="91"/>
      <c r="J7" s="53">
        <f>C7*単価票!$D$4</f>
        <v>0</v>
      </c>
      <c r="K7" s="53">
        <f>IF(D7="",0,VLOOKUP(D7,単価票!$C$5:$D$7,2,0))</f>
        <v>0</v>
      </c>
      <c r="L7" s="53">
        <f>IF(F7="*",(E7-1)*単価票!$D$11+単価票!$D$10,(E7-1)*単価票!$D$9+単価票!$D$8)</f>
        <v>0</v>
      </c>
      <c r="M7" s="53">
        <f>1*単価票!$D$15</f>
        <v>0</v>
      </c>
      <c r="N7" s="53">
        <f t="shared" si="0"/>
        <v>0</v>
      </c>
      <c r="O7" s="54">
        <f>単価票!$D$12*H7</f>
        <v>0</v>
      </c>
      <c r="P7" s="53">
        <f>IF(I7="*",単価票!$D$13,0)</f>
        <v>0</v>
      </c>
      <c r="Q7" s="53">
        <f t="shared" si="1"/>
        <v>0</v>
      </c>
      <c r="R7" s="114">
        <v>1.1000000000000001</v>
      </c>
      <c r="S7" s="53">
        <f t="shared" ref="S7:S70" si="2">ROUNDDOWN(Q7*R7,0)</f>
        <v>0</v>
      </c>
    </row>
    <row r="8" spans="2:19">
      <c r="B8" s="55" t="s">
        <v>182</v>
      </c>
      <c r="C8" s="82">
        <v>4</v>
      </c>
      <c r="D8" s="83"/>
      <c r="E8" s="84">
        <v>1</v>
      </c>
      <c r="F8" s="56"/>
      <c r="G8" s="38">
        <v>40</v>
      </c>
      <c r="H8" s="38"/>
      <c r="I8" s="56"/>
      <c r="J8" s="53">
        <f>C8*単価票!$D$4</f>
        <v>0</v>
      </c>
      <c r="K8" s="53">
        <f>IF(D8="",0,VLOOKUP(D8,単価票!$C$5:$D$7,2,0))</f>
        <v>0</v>
      </c>
      <c r="L8" s="53">
        <f>IF(F8="*",(E8-1)*単価票!$D$11+単価票!$D$10,(E8-1)*単価票!$D$9+単価票!$D$8)</f>
        <v>0</v>
      </c>
      <c r="M8" s="53">
        <f>1*単価票!$D$15</f>
        <v>0</v>
      </c>
      <c r="N8" s="53">
        <f t="shared" si="0"/>
        <v>0</v>
      </c>
      <c r="O8" s="54">
        <f>単価票!$D$12*H8</f>
        <v>0</v>
      </c>
      <c r="P8" s="53">
        <f>IF(I8="*",単価票!$D$13,0)</f>
        <v>0</v>
      </c>
      <c r="Q8" s="53">
        <f t="shared" si="1"/>
        <v>0</v>
      </c>
      <c r="R8" s="114">
        <v>1.1000000000000001</v>
      </c>
      <c r="S8" s="53">
        <f t="shared" si="2"/>
        <v>0</v>
      </c>
    </row>
    <row r="9" spans="2:19">
      <c r="B9" s="59" t="s">
        <v>183</v>
      </c>
      <c r="C9" s="85">
        <v>14</v>
      </c>
      <c r="D9" s="86"/>
      <c r="E9" s="87">
        <v>5</v>
      </c>
      <c r="F9" s="57"/>
      <c r="G9" s="58">
        <v>20000</v>
      </c>
      <c r="H9" s="160">
        <v>300</v>
      </c>
      <c r="I9" s="57" t="s">
        <v>5</v>
      </c>
      <c r="J9" s="53">
        <f>C9*単価票!$D$4</f>
        <v>0</v>
      </c>
      <c r="K9" s="53">
        <f>IF(D9="",0,VLOOKUP(D9,単価票!$C$5:$D$7,2,0))</f>
        <v>0</v>
      </c>
      <c r="L9" s="53">
        <f>IF(F9="*",(E9-1)*単価票!$D$11+単価票!$D$10,(E9-1)*単価票!$D$9+単価票!$D$8)</f>
        <v>0</v>
      </c>
      <c r="M9" s="53">
        <f>1*単価票!$D$15</f>
        <v>0</v>
      </c>
      <c r="N9" s="53">
        <f t="shared" si="0"/>
        <v>0</v>
      </c>
      <c r="O9" s="159">
        <f>単価票!$D$12*H9</f>
        <v>0</v>
      </c>
      <c r="P9" s="157">
        <f>IF(I9="*",単価票!$D$14,0)</f>
        <v>0</v>
      </c>
      <c r="Q9" s="53">
        <f t="shared" si="1"/>
        <v>0</v>
      </c>
      <c r="R9" s="114">
        <v>1.1000000000000001</v>
      </c>
      <c r="S9" s="53">
        <f t="shared" si="2"/>
        <v>0</v>
      </c>
    </row>
    <row r="10" spans="2:19">
      <c r="B10" s="60" t="s">
        <v>184</v>
      </c>
      <c r="C10" s="82">
        <v>14</v>
      </c>
      <c r="D10" s="83"/>
      <c r="E10" s="84">
        <v>4</v>
      </c>
      <c r="F10" s="56"/>
      <c r="G10" s="38">
        <v>150</v>
      </c>
      <c r="H10" s="38"/>
      <c r="I10" s="56"/>
      <c r="J10" s="53">
        <f>C10*単価票!$D$4</f>
        <v>0</v>
      </c>
      <c r="K10" s="53">
        <f>IF(D10="",0,VLOOKUP(D10,単価票!$C$5:$D$7,2,0))</f>
        <v>0</v>
      </c>
      <c r="L10" s="53">
        <f>IF(F10="*",(E10-1)*単価票!$D$11+単価票!$D$10,(E10-1)*単価票!$D$9+単価票!$D$8)</f>
        <v>0</v>
      </c>
      <c r="M10" s="53">
        <f>1*単価票!$D$15</f>
        <v>0</v>
      </c>
      <c r="N10" s="53">
        <f t="shared" si="0"/>
        <v>0</v>
      </c>
      <c r="O10" s="54">
        <f>単価票!$D$12*H10</f>
        <v>0</v>
      </c>
      <c r="P10" s="53">
        <f>IF(I10="*",単価票!$D$13,0)</f>
        <v>0</v>
      </c>
      <c r="Q10" s="53">
        <f t="shared" si="1"/>
        <v>0</v>
      </c>
      <c r="R10" s="114">
        <v>1.1000000000000001</v>
      </c>
      <c r="S10" s="53">
        <f t="shared" si="2"/>
        <v>0</v>
      </c>
    </row>
    <row r="11" spans="2:19">
      <c r="B11" s="60" t="s">
        <v>185</v>
      </c>
      <c r="C11" s="82">
        <v>4</v>
      </c>
      <c r="D11" s="83"/>
      <c r="E11" s="84">
        <v>4</v>
      </c>
      <c r="F11" s="56"/>
      <c r="G11" s="38">
        <v>22000</v>
      </c>
      <c r="H11" s="38"/>
      <c r="I11" s="56"/>
      <c r="J11" s="53">
        <f>C11*単価票!$D$4</f>
        <v>0</v>
      </c>
      <c r="K11" s="53">
        <f>IF(D11="",0,VLOOKUP(D11,単価票!$C$5:$D$7,2,0))</f>
        <v>0</v>
      </c>
      <c r="L11" s="53">
        <f>IF(F11="*",(E11-1)*単価票!$D$11+単価票!$D$10,(E11-1)*単価票!$D$9+単価票!$D$8)</f>
        <v>0</v>
      </c>
      <c r="M11" s="53">
        <f>1*単価票!$D$15</f>
        <v>0</v>
      </c>
      <c r="N11" s="53">
        <f t="shared" si="0"/>
        <v>0</v>
      </c>
      <c r="O11" s="54">
        <f>単価票!$D$12*H11</f>
        <v>0</v>
      </c>
      <c r="P11" s="53">
        <f>IF(I11="*",単価票!$D$13,0)</f>
        <v>0</v>
      </c>
      <c r="Q11" s="53">
        <f t="shared" si="1"/>
        <v>0</v>
      </c>
      <c r="R11" s="114">
        <v>1.1000000000000001</v>
      </c>
      <c r="S11" s="53">
        <f t="shared" si="2"/>
        <v>0</v>
      </c>
    </row>
    <row r="12" spans="2:19">
      <c r="B12" s="60" t="s">
        <v>186</v>
      </c>
      <c r="C12" s="82">
        <v>4</v>
      </c>
      <c r="D12" s="83"/>
      <c r="E12" s="84">
        <v>4</v>
      </c>
      <c r="F12" s="56"/>
      <c r="G12" s="38">
        <v>100</v>
      </c>
      <c r="H12" s="38"/>
      <c r="I12" s="56"/>
      <c r="J12" s="53">
        <f>C12*単価票!$D$4</f>
        <v>0</v>
      </c>
      <c r="K12" s="53">
        <f>IF(D12="",0,VLOOKUP(D12,単価票!$C$5:$D$7,2,0))</f>
        <v>0</v>
      </c>
      <c r="L12" s="53">
        <f>IF(F12="*",(E12-1)*単価票!$D$11+単価票!$D$10,(E12-1)*単価票!$D$9+単価票!$D$8)</f>
        <v>0</v>
      </c>
      <c r="M12" s="53">
        <f>1*単価票!$D$15</f>
        <v>0</v>
      </c>
      <c r="N12" s="53">
        <f t="shared" si="0"/>
        <v>0</v>
      </c>
      <c r="O12" s="54">
        <f>単価票!$D$12*H12</f>
        <v>0</v>
      </c>
      <c r="P12" s="53">
        <f>IF(I12="*",単価票!$D$13,0)</f>
        <v>0</v>
      </c>
      <c r="Q12" s="53">
        <f t="shared" si="1"/>
        <v>0</v>
      </c>
      <c r="R12" s="114">
        <v>1.1000000000000001</v>
      </c>
      <c r="S12" s="53">
        <f t="shared" si="2"/>
        <v>0</v>
      </c>
    </row>
    <row r="13" spans="2:19">
      <c r="B13" s="60" t="s">
        <v>187</v>
      </c>
      <c r="C13" s="82">
        <v>14</v>
      </c>
      <c r="D13" s="83"/>
      <c r="E13" s="84">
        <v>6</v>
      </c>
      <c r="F13" s="56"/>
      <c r="G13" s="38">
        <v>2800</v>
      </c>
      <c r="H13" s="38"/>
      <c r="I13" s="56"/>
      <c r="J13" s="53">
        <f>C13*単価票!$D$4</f>
        <v>0</v>
      </c>
      <c r="K13" s="53">
        <f>IF(D13="",0,VLOOKUP(D13,単価票!$C$5:$D$7,2,0))</f>
        <v>0</v>
      </c>
      <c r="L13" s="53">
        <f>IF(F13="*",(E13-1)*単価票!$D$11+単価票!$D$10,(E13-1)*単価票!$D$9+単価票!$D$8)</f>
        <v>0</v>
      </c>
      <c r="M13" s="53">
        <f>1*単価票!$D$15</f>
        <v>0</v>
      </c>
      <c r="N13" s="53">
        <f t="shared" si="0"/>
        <v>0</v>
      </c>
      <c r="O13" s="54">
        <f>単価票!$D$12*H13</f>
        <v>0</v>
      </c>
      <c r="P13" s="53">
        <f>IF(I13="*",単価票!$D$13,0)</f>
        <v>0</v>
      </c>
      <c r="Q13" s="53">
        <f t="shared" si="1"/>
        <v>0</v>
      </c>
      <c r="R13" s="114">
        <v>1.1000000000000001</v>
      </c>
      <c r="S13" s="53">
        <f t="shared" si="2"/>
        <v>0</v>
      </c>
    </row>
    <row r="14" spans="2:19">
      <c r="B14" s="60" t="s">
        <v>188</v>
      </c>
      <c r="C14" s="82">
        <v>14</v>
      </c>
      <c r="D14" s="83"/>
      <c r="E14" s="84">
        <v>4</v>
      </c>
      <c r="F14" s="56"/>
      <c r="G14" s="38">
        <v>50</v>
      </c>
      <c r="H14" s="38"/>
      <c r="I14" s="56"/>
      <c r="J14" s="53">
        <f>C14*単価票!$D$4</f>
        <v>0</v>
      </c>
      <c r="K14" s="53">
        <f>IF(D14="",0,VLOOKUP(D14,単価票!$C$5:$D$7,2,0))</f>
        <v>0</v>
      </c>
      <c r="L14" s="53">
        <f>IF(F14="*",(E14-1)*単価票!$D$11+単価票!$D$10,(E14-1)*単価票!$D$9+単価票!$D$8)</f>
        <v>0</v>
      </c>
      <c r="M14" s="53">
        <f>1*単価票!$D$15</f>
        <v>0</v>
      </c>
      <c r="N14" s="53">
        <f t="shared" si="0"/>
        <v>0</v>
      </c>
      <c r="O14" s="54">
        <f>単価票!$D$12*H14</f>
        <v>0</v>
      </c>
      <c r="P14" s="53">
        <f>IF(I14="*",単価票!$D$13,0)</f>
        <v>0</v>
      </c>
      <c r="Q14" s="53">
        <f t="shared" si="1"/>
        <v>0</v>
      </c>
      <c r="R14" s="114">
        <v>1.1000000000000001</v>
      </c>
      <c r="S14" s="53">
        <f t="shared" si="2"/>
        <v>0</v>
      </c>
    </row>
    <row r="15" spans="2:19">
      <c r="B15" s="60" t="s">
        <v>189</v>
      </c>
      <c r="C15" s="82">
        <v>4</v>
      </c>
      <c r="D15" s="83"/>
      <c r="E15" s="84">
        <v>5</v>
      </c>
      <c r="F15" s="56"/>
      <c r="G15" s="38">
        <v>700</v>
      </c>
      <c r="H15" s="38"/>
      <c r="I15" s="56"/>
      <c r="J15" s="53">
        <f>C15*単価票!$D$4</f>
        <v>0</v>
      </c>
      <c r="K15" s="53">
        <f>IF(D15="",0,VLOOKUP(D15,単価票!$C$5:$D$7,2,0))</f>
        <v>0</v>
      </c>
      <c r="L15" s="53">
        <f>IF(F15="*",(E15-1)*単価票!$D$11+単価票!$D$10,(E15-1)*単価票!$D$9+単価票!$D$8)</f>
        <v>0</v>
      </c>
      <c r="M15" s="53">
        <f>1*単価票!$D$15</f>
        <v>0</v>
      </c>
      <c r="N15" s="53">
        <f t="shared" si="0"/>
        <v>0</v>
      </c>
      <c r="O15" s="54">
        <f>単価票!$D$12*H15</f>
        <v>0</v>
      </c>
      <c r="P15" s="53">
        <f>IF(I15="*",単価票!$D$13,0)</f>
        <v>0</v>
      </c>
      <c r="Q15" s="53">
        <f t="shared" si="1"/>
        <v>0</v>
      </c>
      <c r="R15" s="114">
        <v>1.1000000000000001</v>
      </c>
      <c r="S15" s="53">
        <f t="shared" si="2"/>
        <v>0</v>
      </c>
    </row>
    <row r="16" spans="2:19">
      <c r="B16" s="60" t="s">
        <v>190</v>
      </c>
      <c r="C16" s="82">
        <v>4</v>
      </c>
      <c r="D16" s="83"/>
      <c r="E16" s="84">
        <v>4</v>
      </c>
      <c r="F16" s="56"/>
      <c r="G16" s="38">
        <v>30</v>
      </c>
      <c r="H16" s="38"/>
      <c r="I16" s="56"/>
      <c r="J16" s="53">
        <f>C16*単価票!$D$4</f>
        <v>0</v>
      </c>
      <c r="K16" s="53">
        <f>IF(D16="",0,VLOOKUP(D16,単価票!$C$5:$D$7,2,0))</f>
        <v>0</v>
      </c>
      <c r="L16" s="53">
        <f>IF(F16="*",(E16-1)*単価票!$D$11+単価票!$D$10,(E16-1)*単価票!$D$9+単価票!$D$8)</f>
        <v>0</v>
      </c>
      <c r="M16" s="53">
        <f>1*単価票!$D$15</f>
        <v>0</v>
      </c>
      <c r="N16" s="53">
        <f t="shared" si="0"/>
        <v>0</v>
      </c>
      <c r="O16" s="54">
        <f>単価票!$D$12*H16</f>
        <v>0</v>
      </c>
      <c r="P16" s="53">
        <f>IF(I16="*",単価票!$D$13,0)</f>
        <v>0</v>
      </c>
      <c r="Q16" s="53">
        <f t="shared" si="1"/>
        <v>0</v>
      </c>
      <c r="R16" s="114">
        <v>1.1000000000000001</v>
      </c>
      <c r="S16" s="53">
        <f t="shared" si="2"/>
        <v>0</v>
      </c>
    </row>
    <row r="17" spans="2:19">
      <c r="B17" s="50" t="s">
        <v>50</v>
      </c>
      <c r="C17" s="79">
        <v>4</v>
      </c>
      <c r="D17" s="80"/>
      <c r="E17" s="81">
        <v>1</v>
      </c>
      <c r="F17" s="51"/>
      <c r="G17" s="52">
        <v>400</v>
      </c>
      <c r="H17" s="52"/>
      <c r="I17" s="51" t="s">
        <v>5</v>
      </c>
      <c r="J17" s="53">
        <f>C17*単価票!$D$4</f>
        <v>0</v>
      </c>
      <c r="K17" s="53">
        <f>IF(D17="",0,VLOOKUP(D17,単価票!$C$5:$D$7,2,0))</f>
        <v>0</v>
      </c>
      <c r="L17" s="53">
        <f>IF(F17="*",(E17-1)*単価票!$D$11+単価票!$D$10,(E17-1)*単価票!$D$9+単価票!$D$8)</f>
        <v>0</v>
      </c>
      <c r="M17" s="53">
        <f>1*単価票!$D$15</f>
        <v>0</v>
      </c>
      <c r="N17" s="53">
        <f t="shared" si="0"/>
        <v>0</v>
      </c>
      <c r="O17" s="54">
        <f>単価票!$D$12*H17</f>
        <v>0</v>
      </c>
      <c r="P17" s="53">
        <f>IF(I17="*",単価票!$D$13,0)</f>
        <v>0</v>
      </c>
      <c r="Q17" s="53">
        <f t="shared" si="1"/>
        <v>0</v>
      </c>
      <c r="R17" s="114">
        <v>1.1000000000000001</v>
      </c>
      <c r="S17" s="53">
        <f t="shared" si="2"/>
        <v>0</v>
      </c>
    </row>
    <row r="18" spans="2:19">
      <c r="B18" s="61" t="s">
        <v>191</v>
      </c>
      <c r="C18" s="93">
        <v>4</v>
      </c>
      <c r="D18" s="94"/>
      <c r="E18" s="95">
        <v>1</v>
      </c>
      <c r="F18" s="62"/>
      <c r="G18" s="63">
        <v>30</v>
      </c>
      <c r="H18" s="63"/>
      <c r="I18" s="62"/>
      <c r="J18" s="53">
        <f>C18*単価票!$D$4</f>
        <v>0</v>
      </c>
      <c r="K18" s="53">
        <f>IF(D18="",0,VLOOKUP(D18,単価票!$C$5:$D$7,2,0))</f>
        <v>0</v>
      </c>
      <c r="L18" s="53">
        <f>IF(F18="*",(E18-1)*単価票!$D$11+単価票!$D$10,(E18-1)*単価票!$D$9+単価票!$D$8)</f>
        <v>0</v>
      </c>
      <c r="M18" s="53">
        <f>1*単価票!$D$15</f>
        <v>0</v>
      </c>
      <c r="N18" s="53">
        <f t="shared" si="0"/>
        <v>0</v>
      </c>
      <c r="O18" s="54">
        <f>単価票!$D$12*H18</f>
        <v>0</v>
      </c>
      <c r="P18" s="53">
        <f>IF(I18="*",単価票!$D$13,0)</f>
        <v>0</v>
      </c>
      <c r="Q18" s="53">
        <f t="shared" si="1"/>
        <v>0</v>
      </c>
      <c r="R18" s="114">
        <v>1.1000000000000001</v>
      </c>
      <c r="S18" s="53">
        <f t="shared" si="2"/>
        <v>0</v>
      </c>
    </row>
    <row r="19" spans="2:19">
      <c r="B19" s="50" t="s">
        <v>68</v>
      </c>
      <c r="C19" s="96">
        <v>14</v>
      </c>
      <c r="D19" s="97"/>
      <c r="E19" s="98">
        <v>2</v>
      </c>
      <c r="F19" s="99"/>
      <c r="G19" s="100">
        <v>700</v>
      </c>
      <c r="H19" s="100"/>
      <c r="I19" s="99" t="s">
        <v>5</v>
      </c>
      <c r="J19" s="53">
        <f>C19*単価票!$D$4</f>
        <v>0</v>
      </c>
      <c r="K19" s="53">
        <f>IF(D19="",0,VLOOKUP(D19,単価票!$C$5:$D$7,2,0))</f>
        <v>0</v>
      </c>
      <c r="L19" s="53">
        <f>IF(F19="*",(E19-1)*単価票!$D$11+単価票!$D$10,(E19-1)*単価票!$D$9+単価票!$D$8)</f>
        <v>0</v>
      </c>
      <c r="M19" s="53">
        <f>1*単価票!$D$15</f>
        <v>0</v>
      </c>
      <c r="N19" s="53">
        <f t="shared" si="0"/>
        <v>0</v>
      </c>
      <c r="O19" s="54">
        <f>単価票!$D$12*H19</f>
        <v>0</v>
      </c>
      <c r="P19" s="53">
        <f>IF(I19="*",単価票!$D$13,0)</f>
        <v>0</v>
      </c>
      <c r="Q19" s="53">
        <f t="shared" si="1"/>
        <v>0</v>
      </c>
      <c r="R19" s="114">
        <v>1.1000000000000001</v>
      </c>
      <c r="S19" s="53">
        <f t="shared" si="2"/>
        <v>0</v>
      </c>
    </row>
    <row r="20" spans="2:19">
      <c r="B20" s="60" t="s">
        <v>192</v>
      </c>
      <c r="C20" s="82">
        <v>14</v>
      </c>
      <c r="D20" s="83"/>
      <c r="E20" s="84">
        <v>1</v>
      </c>
      <c r="F20" s="56"/>
      <c r="G20" s="38">
        <v>10</v>
      </c>
      <c r="H20" s="38"/>
      <c r="I20" s="56"/>
      <c r="J20" s="53">
        <f>C20*単価票!$D$4</f>
        <v>0</v>
      </c>
      <c r="K20" s="53">
        <f>IF(D20="",0,VLOOKUP(D20,単価票!$C$5:$D$7,2,0))</f>
        <v>0</v>
      </c>
      <c r="L20" s="53">
        <f>IF(F20="*",(E20-1)*単価票!$D$11+単価票!$D$10,(E20-1)*単価票!$D$9+単価票!$D$8)</f>
        <v>0</v>
      </c>
      <c r="M20" s="53">
        <f>1*単価票!$D$15</f>
        <v>0</v>
      </c>
      <c r="N20" s="53">
        <f t="shared" si="0"/>
        <v>0</v>
      </c>
      <c r="O20" s="54">
        <f>単価票!$D$12*H20</f>
        <v>0</v>
      </c>
      <c r="P20" s="53">
        <f>IF(I20="*",単価票!$D$13,0)</f>
        <v>0</v>
      </c>
      <c r="Q20" s="53">
        <f t="shared" si="1"/>
        <v>0</v>
      </c>
      <c r="R20" s="114">
        <v>1.1000000000000001</v>
      </c>
      <c r="S20" s="53">
        <f t="shared" si="2"/>
        <v>0</v>
      </c>
    </row>
    <row r="21" spans="2:19">
      <c r="B21" s="108" t="s">
        <v>69</v>
      </c>
      <c r="C21" s="88">
        <v>4</v>
      </c>
      <c r="D21" s="89"/>
      <c r="E21" s="90">
        <v>1</v>
      </c>
      <c r="F21" s="91"/>
      <c r="G21" s="92">
        <v>50</v>
      </c>
      <c r="H21" s="92"/>
      <c r="J21" s="53">
        <f>C21*単価票!$D$4</f>
        <v>0</v>
      </c>
      <c r="K21" s="53">
        <f>IF(D21="",0,VLOOKUP(D21,単価票!$C$5:$D$7,2,0))</f>
        <v>0</v>
      </c>
      <c r="L21" s="53">
        <f>IF(F21="*",(E21-1)*単価票!$D$11+単価票!$D$10,(E21-1)*単価票!$D$9+単価票!$D$8)</f>
        <v>0</v>
      </c>
      <c r="M21" s="53">
        <f>1*単価票!$D$15</f>
        <v>0</v>
      </c>
      <c r="N21" s="53">
        <f t="shared" si="0"/>
        <v>0</v>
      </c>
      <c r="O21" s="54">
        <f>単価票!$D$12*H21</f>
        <v>0</v>
      </c>
      <c r="P21" s="53">
        <f>IF(I21="*",単価票!$D$13,0)</f>
        <v>0</v>
      </c>
      <c r="Q21" s="53">
        <f t="shared" si="1"/>
        <v>0</v>
      </c>
      <c r="R21" s="114">
        <v>1.1000000000000001</v>
      </c>
      <c r="S21" s="53">
        <f t="shared" si="2"/>
        <v>0</v>
      </c>
    </row>
    <row r="22" spans="2:19">
      <c r="B22" s="60" t="s">
        <v>193</v>
      </c>
      <c r="C22" s="82">
        <v>4</v>
      </c>
      <c r="D22" s="83"/>
      <c r="E22" s="84">
        <v>1</v>
      </c>
      <c r="F22" s="56"/>
      <c r="G22" s="38">
        <v>10</v>
      </c>
      <c r="H22" s="38"/>
      <c r="I22" s="56"/>
      <c r="J22" s="53">
        <f>C22*単価票!$D$4</f>
        <v>0</v>
      </c>
      <c r="K22" s="53">
        <f>IF(D22="",0,VLOOKUP(D22,単価票!$C$5:$D$7,2,0))</f>
        <v>0</v>
      </c>
      <c r="L22" s="53">
        <f>IF(F22="*",(E22-1)*単価票!$D$11+単価票!$D$10,(E22-1)*単価票!$D$9+単価票!$D$8)</f>
        <v>0</v>
      </c>
      <c r="M22" s="53">
        <f>1*単価票!$D$15</f>
        <v>0</v>
      </c>
      <c r="N22" s="53">
        <f t="shared" si="0"/>
        <v>0</v>
      </c>
      <c r="O22" s="54">
        <f>単価票!$D$12*H22</f>
        <v>0</v>
      </c>
      <c r="P22" s="53">
        <f>IF(I22="*",単価票!$D$13,0)</f>
        <v>0</v>
      </c>
      <c r="Q22" s="53">
        <f t="shared" si="1"/>
        <v>0</v>
      </c>
      <c r="R22" s="114">
        <v>1.1000000000000001</v>
      </c>
      <c r="S22" s="53">
        <f t="shared" si="2"/>
        <v>0</v>
      </c>
    </row>
    <row r="23" spans="2:19">
      <c r="B23" s="60" t="s">
        <v>20</v>
      </c>
      <c r="C23" s="82">
        <v>14</v>
      </c>
      <c r="D23" s="83"/>
      <c r="E23" s="84">
        <v>2</v>
      </c>
      <c r="F23" s="56"/>
      <c r="G23" s="38">
        <v>1000</v>
      </c>
      <c r="H23" s="38"/>
      <c r="I23" s="56"/>
      <c r="J23" s="53">
        <f>C23*単価票!$D$4</f>
        <v>0</v>
      </c>
      <c r="K23" s="53">
        <f>IF(D23="",0,VLOOKUP(D23,単価票!$C$5:$D$7,2,0))</f>
        <v>0</v>
      </c>
      <c r="L23" s="53">
        <f>IF(F23="*",(E23-1)*単価票!$D$11+単価票!$D$10,(E23-1)*単価票!$D$9+単価票!$D$8)</f>
        <v>0</v>
      </c>
      <c r="M23" s="53">
        <f>1*単価票!$D$15</f>
        <v>0</v>
      </c>
      <c r="N23" s="53">
        <f t="shared" si="0"/>
        <v>0</v>
      </c>
      <c r="O23" s="54">
        <f>単価票!$D$12*H23</f>
        <v>0</v>
      </c>
      <c r="P23" s="53">
        <f>IF(I23="*",単価票!$D$13,0)</f>
        <v>0</v>
      </c>
      <c r="Q23" s="53">
        <f t="shared" si="1"/>
        <v>0</v>
      </c>
      <c r="R23" s="114">
        <v>1.1000000000000001</v>
      </c>
      <c r="S23" s="53">
        <f t="shared" si="2"/>
        <v>0</v>
      </c>
    </row>
    <row r="24" spans="2:19">
      <c r="B24" s="60" t="s">
        <v>194</v>
      </c>
      <c r="C24" s="82">
        <v>14</v>
      </c>
      <c r="D24" s="83"/>
      <c r="E24" s="84">
        <v>1</v>
      </c>
      <c r="F24" s="56"/>
      <c r="G24" s="38">
        <v>70</v>
      </c>
      <c r="H24" s="38"/>
      <c r="I24" s="56"/>
      <c r="J24" s="53">
        <f>C24*単価票!$D$4</f>
        <v>0</v>
      </c>
      <c r="K24" s="53">
        <f>IF(D24="",0,VLOOKUP(D24,単価票!$C$5:$D$7,2,0))</f>
        <v>0</v>
      </c>
      <c r="L24" s="53">
        <f>IF(F24="*",(E24-1)*単価票!$D$11+単価票!$D$10,(E24-1)*単価票!$D$9+単価票!$D$8)</f>
        <v>0</v>
      </c>
      <c r="M24" s="53">
        <f>1*単価票!$D$15</f>
        <v>0</v>
      </c>
      <c r="N24" s="53">
        <f t="shared" si="0"/>
        <v>0</v>
      </c>
      <c r="O24" s="54">
        <f>単価票!$D$12*H24</f>
        <v>0</v>
      </c>
      <c r="P24" s="53">
        <f>IF(I24="*",単価票!$D$13,0)</f>
        <v>0</v>
      </c>
      <c r="Q24" s="53">
        <f t="shared" si="1"/>
        <v>0</v>
      </c>
      <c r="R24" s="114">
        <v>1.1000000000000001</v>
      </c>
      <c r="S24" s="53">
        <f t="shared" si="2"/>
        <v>0</v>
      </c>
    </row>
    <row r="25" spans="2:19">
      <c r="B25" s="60" t="s">
        <v>21</v>
      </c>
      <c r="C25" s="82">
        <v>14</v>
      </c>
      <c r="D25" s="83"/>
      <c r="E25" s="84">
        <v>3</v>
      </c>
      <c r="F25" s="56"/>
      <c r="G25" s="38">
        <v>200</v>
      </c>
      <c r="H25" s="38"/>
      <c r="I25" s="56"/>
      <c r="J25" s="53">
        <f>C25*単価票!$D$4</f>
        <v>0</v>
      </c>
      <c r="K25" s="53">
        <f>IF(D25="",0,VLOOKUP(D25,単価票!$C$5:$D$7,2,0))</f>
        <v>0</v>
      </c>
      <c r="L25" s="53">
        <f>IF(F25="*",(E25-1)*単価票!$D$11+単価票!$D$10,(E25-1)*単価票!$D$9+単価票!$D$8)</f>
        <v>0</v>
      </c>
      <c r="M25" s="53">
        <f>1*単価票!$D$15</f>
        <v>0</v>
      </c>
      <c r="N25" s="53">
        <f t="shared" si="0"/>
        <v>0</v>
      </c>
      <c r="O25" s="54">
        <f>単価票!$D$12*H25</f>
        <v>0</v>
      </c>
      <c r="P25" s="53">
        <f>IF(I25="*",単価票!$D$13,0)</f>
        <v>0</v>
      </c>
      <c r="Q25" s="53">
        <f t="shared" si="1"/>
        <v>0</v>
      </c>
      <c r="R25" s="114">
        <v>1.1000000000000001</v>
      </c>
      <c r="S25" s="53">
        <f t="shared" si="2"/>
        <v>0</v>
      </c>
    </row>
    <row r="26" spans="2:19">
      <c r="B26" s="60" t="s">
        <v>195</v>
      </c>
      <c r="C26" s="82">
        <v>14</v>
      </c>
      <c r="D26" s="83"/>
      <c r="E26" s="84">
        <v>1</v>
      </c>
      <c r="F26" s="56"/>
      <c r="G26" s="38">
        <v>20</v>
      </c>
      <c r="H26" s="38"/>
      <c r="I26" s="56"/>
      <c r="J26" s="53">
        <f>C26*単価票!$D$4</f>
        <v>0</v>
      </c>
      <c r="K26" s="53">
        <f>IF(D26="",0,VLOOKUP(D26,単価票!$C$5:$D$7,2,0))</f>
        <v>0</v>
      </c>
      <c r="L26" s="53">
        <f>IF(F26="*",(E26-1)*単価票!$D$11+単価票!$D$10,(E26-1)*単価票!$D$9+単価票!$D$8)</f>
        <v>0</v>
      </c>
      <c r="M26" s="53">
        <f>1*単価票!$D$15</f>
        <v>0</v>
      </c>
      <c r="N26" s="53">
        <f t="shared" si="0"/>
        <v>0</v>
      </c>
      <c r="O26" s="54">
        <f>単価票!$D$12*H26</f>
        <v>0</v>
      </c>
      <c r="P26" s="53">
        <f>IF(I26="*",単価票!$D$13,0)</f>
        <v>0</v>
      </c>
      <c r="Q26" s="53">
        <f t="shared" si="1"/>
        <v>0</v>
      </c>
      <c r="R26" s="114">
        <v>1.1000000000000001</v>
      </c>
      <c r="S26" s="53">
        <f t="shared" si="2"/>
        <v>0</v>
      </c>
    </row>
    <row r="27" spans="2:19">
      <c r="B27" s="55" t="s">
        <v>22</v>
      </c>
      <c r="C27" s="101">
        <v>4</v>
      </c>
      <c r="D27" s="102"/>
      <c r="E27" s="103">
        <v>1</v>
      </c>
      <c r="F27" s="64"/>
      <c r="G27" s="65">
        <v>500</v>
      </c>
      <c r="H27" s="65"/>
      <c r="I27" s="64"/>
      <c r="J27" s="53">
        <f>C27*単価票!$D$4</f>
        <v>0</v>
      </c>
      <c r="K27" s="53">
        <f>IF(D27="",0,VLOOKUP(D27,単価票!$C$5:$D$7,2,0))</f>
        <v>0</v>
      </c>
      <c r="L27" s="53">
        <f>IF(F27="*",(E27-1)*単価票!$D$11+単価票!$D$10,(E27-1)*単価票!$D$9+単価票!$D$8)</f>
        <v>0</v>
      </c>
      <c r="M27" s="53">
        <f>1*単価票!$D$15</f>
        <v>0</v>
      </c>
      <c r="N27" s="53">
        <f t="shared" si="0"/>
        <v>0</v>
      </c>
      <c r="O27" s="54">
        <f>単価票!$D$12*H27</f>
        <v>0</v>
      </c>
      <c r="P27" s="53">
        <f>IF(I27="*",単価票!$D$13,0)</f>
        <v>0</v>
      </c>
      <c r="Q27" s="53">
        <f t="shared" si="1"/>
        <v>0</v>
      </c>
      <c r="R27" s="114">
        <v>1.1000000000000001</v>
      </c>
      <c r="S27" s="53">
        <f t="shared" si="2"/>
        <v>0</v>
      </c>
    </row>
    <row r="28" spans="2:19">
      <c r="B28" s="55" t="s">
        <v>196</v>
      </c>
      <c r="C28" s="101">
        <v>4</v>
      </c>
      <c r="D28" s="102"/>
      <c r="E28" s="103">
        <v>1</v>
      </c>
      <c r="F28" s="64"/>
      <c r="G28" s="65">
        <v>30</v>
      </c>
      <c r="H28" s="65"/>
      <c r="I28" s="64"/>
      <c r="J28" s="53">
        <f>C28*単価票!$D$4</f>
        <v>0</v>
      </c>
      <c r="K28" s="53">
        <f>IF(D28="",0,VLOOKUP(D28,単価票!$C$5:$D$7,2,0))</f>
        <v>0</v>
      </c>
      <c r="L28" s="53">
        <f>IF(F28="*",(E28-1)*単価票!$D$11+単価票!$D$10,(E28-1)*単価票!$D$9+単価票!$D$8)</f>
        <v>0</v>
      </c>
      <c r="M28" s="53">
        <f>1*単価票!$D$15</f>
        <v>0</v>
      </c>
      <c r="N28" s="53">
        <f t="shared" si="0"/>
        <v>0</v>
      </c>
      <c r="O28" s="54">
        <f>単価票!$D$12*H28</f>
        <v>0</v>
      </c>
      <c r="P28" s="53">
        <f>IF(I28="*",単価票!$D$13,0)</f>
        <v>0</v>
      </c>
      <c r="Q28" s="53">
        <f t="shared" si="1"/>
        <v>0</v>
      </c>
      <c r="R28" s="114">
        <v>1.1000000000000001</v>
      </c>
      <c r="S28" s="53">
        <f t="shared" si="2"/>
        <v>0</v>
      </c>
    </row>
    <row r="29" spans="2:19">
      <c r="B29" s="55" t="s">
        <v>23</v>
      </c>
      <c r="C29" s="101">
        <v>4</v>
      </c>
      <c r="D29" s="102"/>
      <c r="E29" s="103">
        <v>2</v>
      </c>
      <c r="F29" s="64"/>
      <c r="G29" s="65">
        <v>50</v>
      </c>
      <c r="H29" s="65"/>
      <c r="I29" s="64"/>
      <c r="J29" s="53">
        <f>C29*単価票!$D$4</f>
        <v>0</v>
      </c>
      <c r="K29" s="53">
        <f>IF(D29="",0,VLOOKUP(D29,単価票!$C$5:$D$7,2,0))</f>
        <v>0</v>
      </c>
      <c r="L29" s="53">
        <f>IF(F29="*",(E29-1)*単価票!$D$11+単価票!$D$10,(E29-1)*単価票!$D$9+単価票!$D$8)</f>
        <v>0</v>
      </c>
      <c r="M29" s="53">
        <f>1*単価票!$D$15</f>
        <v>0</v>
      </c>
      <c r="N29" s="53">
        <f t="shared" si="0"/>
        <v>0</v>
      </c>
      <c r="O29" s="54">
        <f>単価票!$D$12*H29</f>
        <v>0</v>
      </c>
      <c r="P29" s="53">
        <f>IF(I29="*",単価票!$D$13,0)</f>
        <v>0</v>
      </c>
      <c r="Q29" s="53">
        <f t="shared" si="1"/>
        <v>0</v>
      </c>
      <c r="R29" s="114">
        <v>1.1000000000000001</v>
      </c>
      <c r="S29" s="53">
        <f t="shared" si="2"/>
        <v>0</v>
      </c>
    </row>
    <row r="30" spans="2:19">
      <c r="B30" s="55" t="s">
        <v>197</v>
      </c>
      <c r="C30" s="101">
        <v>4</v>
      </c>
      <c r="D30" s="102"/>
      <c r="E30" s="103">
        <v>1</v>
      </c>
      <c r="F30" s="64"/>
      <c r="G30" s="65">
        <v>10</v>
      </c>
      <c r="H30" s="65"/>
      <c r="I30" s="64"/>
      <c r="J30" s="53">
        <f>C30*単価票!$D$4</f>
        <v>0</v>
      </c>
      <c r="K30" s="53">
        <f>IF(D30="",0,VLOOKUP(D30,単価票!$C$5:$D$7,2,0))</f>
        <v>0</v>
      </c>
      <c r="L30" s="53">
        <f>IF(F30="*",(E30-1)*単価票!$D$11+単価票!$D$10,(E30-1)*単価票!$D$9+単価票!$D$8)</f>
        <v>0</v>
      </c>
      <c r="M30" s="53">
        <f>1*単価票!$D$15</f>
        <v>0</v>
      </c>
      <c r="N30" s="53">
        <f>SUM(J30:M30)</f>
        <v>0</v>
      </c>
      <c r="O30" s="54">
        <f>単価票!$D$12*H30</f>
        <v>0</v>
      </c>
      <c r="P30" s="53">
        <f>IF(I30="*",単価票!$D$13,0)</f>
        <v>0</v>
      </c>
      <c r="Q30" s="53">
        <f>(ROUNDDOWN((J30+K30+L30+M30)*G30,0))+O30+P30</f>
        <v>0</v>
      </c>
      <c r="R30" s="114">
        <v>1.1000000000000001</v>
      </c>
      <c r="S30" s="53">
        <f t="shared" si="2"/>
        <v>0</v>
      </c>
    </row>
    <row r="31" spans="2:19">
      <c r="B31" s="55" t="s">
        <v>51</v>
      </c>
      <c r="C31" s="101">
        <v>4</v>
      </c>
      <c r="D31" s="102"/>
      <c r="E31" s="103">
        <v>1</v>
      </c>
      <c r="F31" s="64"/>
      <c r="G31" s="65">
        <v>300</v>
      </c>
      <c r="H31" s="65"/>
      <c r="I31" s="64"/>
      <c r="J31" s="53">
        <f>C31*単価票!$D$4</f>
        <v>0</v>
      </c>
      <c r="K31" s="53">
        <f>IF(D31="",0,VLOOKUP(D31,単価票!$C$5:$D$7,2,0))</f>
        <v>0</v>
      </c>
      <c r="L31" s="53">
        <f>IF(F31="*",(E31-1)*単価票!$D$11+単価票!$D$10,(E31-1)*単価票!$D$9+単価票!$D$8)</f>
        <v>0</v>
      </c>
      <c r="M31" s="53">
        <f>1*単価票!$D$15</f>
        <v>0</v>
      </c>
      <c r="N31" s="53">
        <f>SUM(J31:M31)</f>
        <v>0</v>
      </c>
      <c r="O31" s="54">
        <f>単価票!$D$12*H31</f>
        <v>0</v>
      </c>
      <c r="P31" s="53">
        <f>IF(I31="*",単価票!$D$13,0)</f>
        <v>0</v>
      </c>
      <c r="Q31" s="53">
        <f>(ROUNDDOWN((J31+K31+L31+M31)*G31,0))+O31+P31</f>
        <v>0</v>
      </c>
      <c r="R31" s="114">
        <v>1.1000000000000001</v>
      </c>
      <c r="S31" s="53">
        <f t="shared" si="2"/>
        <v>0</v>
      </c>
    </row>
    <row r="32" spans="2:19">
      <c r="B32" s="61" t="s">
        <v>198</v>
      </c>
      <c r="C32" s="93">
        <v>4</v>
      </c>
      <c r="D32" s="94"/>
      <c r="E32" s="95">
        <v>1</v>
      </c>
      <c r="F32" s="62"/>
      <c r="G32" s="63">
        <v>50</v>
      </c>
      <c r="H32" s="63"/>
      <c r="I32" s="62"/>
      <c r="J32" s="53">
        <f>C32*単価票!$D$4</f>
        <v>0</v>
      </c>
      <c r="K32" s="53">
        <f>IF(D32="",0,VLOOKUP(D32,単価票!$C$5:$D$7,2,0))</f>
        <v>0</v>
      </c>
      <c r="L32" s="53">
        <f>IF(F32="*",(E32-1)*単価票!$D$11+単価票!$D$10,(E32-1)*単価票!$D$9+単価票!$D$8)</f>
        <v>0</v>
      </c>
      <c r="M32" s="53">
        <f>1*単価票!$D$15</f>
        <v>0</v>
      </c>
      <c r="N32" s="53">
        <f>SUM(J32:M32)</f>
        <v>0</v>
      </c>
      <c r="O32" s="54">
        <f>単価票!$D$12*H32</f>
        <v>0</v>
      </c>
      <c r="P32" s="53">
        <f>IF(I32="*",単価票!$D$13,0)</f>
        <v>0</v>
      </c>
      <c r="Q32" s="53">
        <f>(ROUNDDOWN((J32+K32+L32+M32)*G32,0))+O32+P32</f>
        <v>0</v>
      </c>
      <c r="R32" s="114">
        <v>1.1000000000000001</v>
      </c>
      <c r="S32" s="53">
        <f t="shared" si="2"/>
        <v>0</v>
      </c>
    </row>
    <row r="33" spans="2:19">
      <c r="B33" s="59" t="s">
        <v>70</v>
      </c>
      <c r="C33" s="96">
        <v>14</v>
      </c>
      <c r="D33" s="97"/>
      <c r="E33" s="98">
        <v>2</v>
      </c>
      <c r="F33" s="99"/>
      <c r="G33" s="100">
        <v>700</v>
      </c>
      <c r="H33" s="100"/>
      <c r="I33" s="91" t="s">
        <v>5</v>
      </c>
      <c r="J33" s="53">
        <f>C33*単価票!$D$4</f>
        <v>0</v>
      </c>
      <c r="K33" s="53">
        <f>IF(D33="",0,VLOOKUP(D33,単価票!$C$5:$D$7,2,0))</f>
        <v>0</v>
      </c>
      <c r="L33" s="53">
        <f>IF(F33="*",(E33-1)*単価票!$D$11+単価票!$D$10,(E33-1)*単価票!$D$9+単価票!$D$8)</f>
        <v>0</v>
      </c>
      <c r="M33" s="53">
        <f>1*単価票!$D$15</f>
        <v>0</v>
      </c>
      <c r="N33" s="53">
        <f>SUM(J33:M33)</f>
        <v>0</v>
      </c>
      <c r="O33" s="54">
        <f>単価票!$D$12*H33</f>
        <v>0</v>
      </c>
      <c r="P33" s="53">
        <f>IF(I33="*",単価票!$D$13,0)</f>
        <v>0</v>
      </c>
      <c r="Q33" s="53">
        <f>(ROUNDDOWN((J33+K33+L33+M33)*G33,0))+O33+P33</f>
        <v>0</v>
      </c>
      <c r="R33" s="114">
        <v>1.1000000000000001</v>
      </c>
      <c r="S33" s="53">
        <f t="shared" si="2"/>
        <v>0</v>
      </c>
    </row>
    <row r="34" spans="2:19">
      <c r="B34" s="109" t="s">
        <v>199</v>
      </c>
      <c r="C34" s="82">
        <v>14</v>
      </c>
      <c r="D34" s="83"/>
      <c r="E34" s="84">
        <v>1</v>
      </c>
      <c r="F34" s="56"/>
      <c r="G34" s="38">
        <v>10</v>
      </c>
      <c r="H34" s="38"/>
      <c r="I34" s="56"/>
      <c r="J34" s="53">
        <f>C34*単価票!$D$4</f>
        <v>0</v>
      </c>
      <c r="K34" s="53">
        <f>IF(D34="",0,VLOOKUP(D34,単価票!$C$5:$D$7,2,0))</f>
        <v>0</v>
      </c>
      <c r="L34" s="53">
        <f>IF(F34="*",(E34-1)*単価票!$D$11+単価票!$D$10,(E34-1)*単価票!$D$9+単価票!$D$8)</f>
        <v>0</v>
      </c>
      <c r="M34" s="53">
        <f>1*単価票!$D$15</f>
        <v>0</v>
      </c>
      <c r="N34" s="53">
        <f t="shared" si="0"/>
        <v>0</v>
      </c>
      <c r="O34" s="54">
        <f>単価票!$D$12*H34</f>
        <v>0</v>
      </c>
      <c r="P34" s="53">
        <f>IF(I34="*",単価票!$D$13,0)</f>
        <v>0</v>
      </c>
      <c r="Q34" s="53">
        <f t="shared" si="1"/>
        <v>0</v>
      </c>
      <c r="R34" s="114">
        <v>1.1000000000000001</v>
      </c>
      <c r="S34" s="53">
        <f t="shared" si="2"/>
        <v>0</v>
      </c>
    </row>
    <row r="35" spans="2:19">
      <c r="B35" s="60" t="s">
        <v>71</v>
      </c>
      <c r="C35" s="82">
        <v>4</v>
      </c>
      <c r="D35" s="83"/>
      <c r="E35" s="84">
        <v>1</v>
      </c>
      <c r="F35" s="56"/>
      <c r="G35" s="38">
        <v>50</v>
      </c>
      <c r="H35" s="38"/>
      <c r="I35" s="110"/>
      <c r="J35" s="53">
        <f>C35*単価票!$D$4</f>
        <v>0</v>
      </c>
      <c r="K35" s="53">
        <f>IF(D35="",0,VLOOKUP(D35,単価票!$C$5:$D$7,2,0))</f>
        <v>0</v>
      </c>
      <c r="L35" s="53">
        <f>IF(F35="*",(E35-1)*単価票!$D$11+単価票!$D$10,(E35-1)*単価票!$D$9+単価票!$D$8)</f>
        <v>0</v>
      </c>
      <c r="M35" s="53">
        <f>1*単価票!$D$15</f>
        <v>0</v>
      </c>
      <c r="N35" s="53">
        <f t="shared" si="0"/>
        <v>0</v>
      </c>
      <c r="O35" s="54">
        <f>単価票!$D$12*H35</f>
        <v>0</v>
      </c>
      <c r="P35" s="53">
        <f>IF(I35="*",単価票!$D$13,0)</f>
        <v>0</v>
      </c>
      <c r="Q35" s="53">
        <f t="shared" si="1"/>
        <v>0</v>
      </c>
      <c r="R35" s="114">
        <v>1.1000000000000001</v>
      </c>
      <c r="S35" s="53">
        <f t="shared" si="2"/>
        <v>0</v>
      </c>
    </row>
    <row r="36" spans="2:19">
      <c r="B36" s="60" t="s">
        <v>200</v>
      </c>
      <c r="C36" s="82">
        <v>4</v>
      </c>
      <c r="D36" s="83"/>
      <c r="E36" s="84">
        <v>1</v>
      </c>
      <c r="F36" s="56"/>
      <c r="G36" s="38">
        <v>10</v>
      </c>
      <c r="H36" s="38"/>
      <c r="I36" s="56"/>
      <c r="J36" s="53">
        <f>C36*単価票!$D$4</f>
        <v>0</v>
      </c>
      <c r="K36" s="53">
        <f>IF(D36="",0,VLOOKUP(D36,単価票!$C$5:$D$7,2,0))</f>
        <v>0</v>
      </c>
      <c r="L36" s="53">
        <f>IF(F36="*",(E36-1)*単価票!$D$11+単価票!$D$10,(E36-1)*単価票!$D$9+単価票!$D$8)</f>
        <v>0</v>
      </c>
      <c r="M36" s="53">
        <f>1*単価票!$D$15</f>
        <v>0</v>
      </c>
      <c r="N36" s="53">
        <f t="shared" si="0"/>
        <v>0</v>
      </c>
      <c r="O36" s="54">
        <f>単価票!$D$12*H36</f>
        <v>0</v>
      </c>
      <c r="P36" s="53">
        <f>IF(I36="*",単価票!$D$13,0)</f>
        <v>0</v>
      </c>
      <c r="Q36" s="53">
        <f t="shared" si="1"/>
        <v>0</v>
      </c>
      <c r="R36" s="114">
        <v>1.1000000000000001</v>
      </c>
      <c r="S36" s="53">
        <f t="shared" si="2"/>
        <v>0</v>
      </c>
    </row>
    <row r="37" spans="2:19">
      <c r="B37" s="60" t="s">
        <v>52</v>
      </c>
      <c r="C37" s="82">
        <v>14</v>
      </c>
      <c r="D37" s="83"/>
      <c r="E37" s="84">
        <v>2</v>
      </c>
      <c r="F37" s="56"/>
      <c r="G37" s="38">
        <v>1000</v>
      </c>
      <c r="H37" s="38"/>
      <c r="I37" s="56"/>
      <c r="J37" s="53">
        <f>C37*単価票!$D$4</f>
        <v>0</v>
      </c>
      <c r="K37" s="53">
        <f>IF(D37="",0,VLOOKUP(D37,単価票!$C$5:$D$7,2,0))</f>
        <v>0</v>
      </c>
      <c r="L37" s="53">
        <f>IF(F37="*",(E37-1)*単価票!$D$11+単価票!$D$10,(E37-1)*単価票!$D$9+単価票!$D$8)</f>
        <v>0</v>
      </c>
      <c r="M37" s="53">
        <f>1*単価票!$D$15</f>
        <v>0</v>
      </c>
      <c r="N37" s="53">
        <f t="shared" si="0"/>
        <v>0</v>
      </c>
      <c r="O37" s="54">
        <f>単価票!$D$12*H37</f>
        <v>0</v>
      </c>
      <c r="P37" s="53">
        <f>IF(I37="*",単価票!$D$13,0)</f>
        <v>0</v>
      </c>
      <c r="Q37" s="53">
        <f t="shared" si="1"/>
        <v>0</v>
      </c>
      <c r="R37" s="114">
        <v>1.1000000000000001</v>
      </c>
      <c r="S37" s="53">
        <f t="shared" si="2"/>
        <v>0</v>
      </c>
    </row>
    <row r="38" spans="2:19">
      <c r="B38" s="60" t="s">
        <v>201</v>
      </c>
      <c r="C38" s="82">
        <v>14</v>
      </c>
      <c r="D38" s="83"/>
      <c r="E38" s="84">
        <v>1</v>
      </c>
      <c r="F38" s="56"/>
      <c r="G38" s="38">
        <v>70</v>
      </c>
      <c r="H38" s="38"/>
      <c r="I38" s="56"/>
      <c r="J38" s="53">
        <f>C38*単価票!$D$4</f>
        <v>0</v>
      </c>
      <c r="K38" s="53">
        <f>IF(D38="",0,VLOOKUP(D38,単価票!$C$5:$D$7,2,0))</f>
        <v>0</v>
      </c>
      <c r="L38" s="53">
        <f>IF(F38="*",(E38-1)*単価票!$D$11+単価票!$D$10,(E38-1)*単価票!$D$9+単価票!$D$8)</f>
        <v>0</v>
      </c>
      <c r="M38" s="53">
        <f>1*単価票!$D$15</f>
        <v>0</v>
      </c>
      <c r="N38" s="53">
        <f>SUM(J38:M38)</f>
        <v>0</v>
      </c>
      <c r="O38" s="54">
        <f>単価票!$D$12*H38</f>
        <v>0</v>
      </c>
      <c r="P38" s="53">
        <f>IF(I38="*",単価票!$D$13,0)</f>
        <v>0</v>
      </c>
      <c r="Q38" s="53">
        <f>(ROUNDDOWN((J38+K38+L38+M38)*G38,0))+O38+P38</f>
        <v>0</v>
      </c>
      <c r="R38" s="114">
        <v>1.1000000000000001</v>
      </c>
      <c r="S38" s="53">
        <f t="shared" si="2"/>
        <v>0</v>
      </c>
    </row>
    <row r="39" spans="2:19">
      <c r="B39" s="60" t="s">
        <v>24</v>
      </c>
      <c r="C39" s="82">
        <v>14</v>
      </c>
      <c r="D39" s="83"/>
      <c r="E39" s="84">
        <v>3</v>
      </c>
      <c r="F39" s="56"/>
      <c r="G39" s="38">
        <v>200</v>
      </c>
      <c r="H39" s="38"/>
      <c r="I39" s="56"/>
      <c r="J39" s="53">
        <f>C39*単価票!$D$4</f>
        <v>0</v>
      </c>
      <c r="K39" s="53">
        <f>IF(D39="",0,VLOOKUP(D39,単価票!$C$5:$D$7,2,0))</f>
        <v>0</v>
      </c>
      <c r="L39" s="53">
        <f>IF(F39="*",(E39-1)*単価票!$D$11+単価票!$D$10,(E39-1)*単価票!$D$9+単価票!$D$8)</f>
        <v>0</v>
      </c>
      <c r="M39" s="53">
        <f>1*単価票!$D$15</f>
        <v>0</v>
      </c>
      <c r="N39" s="53">
        <f>SUM(J39:M39)</f>
        <v>0</v>
      </c>
      <c r="O39" s="54">
        <f>単価票!$D$12*H39</f>
        <v>0</v>
      </c>
      <c r="P39" s="53">
        <f>IF(I39="*",単価票!$D$13,0)</f>
        <v>0</v>
      </c>
      <c r="Q39" s="53">
        <f>(ROUNDDOWN((J39+K39+L39+M39)*G39,0))+O39+P39</f>
        <v>0</v>
      </c>
      <c r="R39" s="114">
        <v>1.1000000000000001</v>
      </c>
      <c r="S39" s="53">
        <f t="shared" si="2"/>
        <v>0</v>
      </c>
    </row>
    <row r="40" spans="2:19">
      <c r="B40" s="60" t="s">
        <v>202</v>
      </c>
      <c r="C40" s="82">
        <v>14</v>
      </c>
      <c r="D40" s="83"/>
      <c r="E40" s="84">
        <v>1</v>
      </c>
      <c r="F40" s="56"/>
      <c r="G40" s="38">
        <v>20</v>
      </c>
      <c r="H40" s="38"/>
      <c r="I40" s="56"/>
      <c r="J40" s="53">
        <f>C40*単価票!$D$4</f>
        <v>0</v>
      </c>
      <c r="K40" s="53">
        <f>IF(D40="",0,VLOOKUP(D40,単価票!$C$5:$D$7,2,0))</f>
        <v>0</v>
      </c>
      <c r="L40" s="53">
        <f>IF(F40="*",(E40-1)*単価票!$D$11+単価票!$D$10,(E40-1)*単価票!$D$9+単価票!$D$8)</f>
        <v>0</v>
      </c>
      <c r="M40" s="53">
        <f>1*単価票!$D$15</f>
        <v>0</v>
      </c>
      <c r="N40" s="53">
        <f>SUM(J40:M40)</f>
        <v>0</v>
      </c>
      <c r="O40" s="54">
        <f>単価票!$D$12*H40</f>
        <v>0</v>
      </c>
      <c r="P40" s="53">
        <f>IF(I40="*",単価票!$D$13,0)</f>
        <v>0</v>
      </c>
      <c r="Q40" s="53">
        <f>(ROUNDDOWN((J40+K40+L40+M40)*G40,0))+O40+P40</f>
        <v>0</v>
      </c>
      <c r="R40" s="114">
        <v>1.1000000000000001</v>
      </c>
      <c r="S40" s="53">
        <f t="shared" si="2"/>
        <v>0</v>
      </c>
    </row>
    <row r="41" spans="2:19">
      <c r="B41" s="55" t="s">
        <v>25</v>
      </c>
      <c r="C41" s="101">
        <v>4</v>
      </c>
      <c r="D41" s="102"/>
      <c r="E41" s="103">
        <v>1</v>
      </c>
      <c r="F41" s="64"/>
      <c r="G41" s="65">
        <v>500</v>
      </c>
      <c r="H41" s="65"/>
      <c r="I41" s="64"/>
      <c r="J41" s="53">
        <f>C41*単価票!$D$4</f>
        <v>0</v>
      </c>
      <c r="K41" s="53">
        <f>IF(D41="",0,VLOOKUP(D41,単価票!$C$5:$D$7,2,0))</f>
        <v>0</v>
      </c>
      <c r="L41" s="53">
        <f>IF(F41="*",(E41-1)*単価票!$D$11+単価票!$D$10,(E41-1)*単価票!$D$9+単価票!$D$8)</f>
        <v>0</v>
      </c>
      <c r="M41" s="53">
        <f>1*単価票!$D$15</f>
        <v>0</v>
      </c>
      <c r="N41" s="53">
        <f t="shared" ref="N41:N108" si="3">SUM(J41:M41)</f>
        <v>0</v>
      </c>
      <c r="O41" s="54">
        <f>単価票!$D$12*H41</f>
        <v>0</v>
      </c>
      <c r="P41" s="53">
        <f>IF(I41="*",単価票!$D$13,0)</f>
        <v>0</v>
      </c>
      <c r="Q41" s="53">
        <f t="shared" ref="Q41:Q104" si="4">(ROUNDDOWN((J41+K41+L41+M41)*G41,0))+O41+P41</f>
        <v>0</v>
      </c>
      <c r="R41" s="114">
        <v>1.1000000000000001</v>
      </c>
      <c r="S41" s="53">
        <f t="shared" si="2"/>
        <v>0</v>
      </c>
    </row>
    <row r="42" spans="2:19">
      <c r="B42" s="55" t="s">
        <v>203</v>
      </c>
      <c r="C42" s="101">
        <v>4</v>
      </c>
      <c r="D42" s="102"/>
      <c r="E42" s="103">
        <v>1</v>
      </c>
      <c r="F42" s="64"/>
      <c r="G42" s="65">
        <v>30</v>
      </c>
      <c r="H42" s="65"/>
      <c r="I42" s="64"/>
      <c r="J42" s="53">
        <f>C42*単価票!$D$4</f>
        <v>0</v>
      </c>
      <c r="K42" s="53">
        <f>IF(D42="",0,VLOOKUP(D42,単価票!$C$5:$D$7,2,0))</f>
        <v>0</v>
      </c>
      <c r="L42" s="53">
        <f>IF(F42="*",(E42-1)*単価票!$D$11+単価票!$D$10,(E42-1)*単価票!$D$9+単価票!$D$8)</f>
        <v>0</v>
      </c>
      <c r="M42" s="53">
        <f>1*単価票!$D$15</f>
        <v>0</v>
      </c>
      <c r="N42" s="53">
        <f t="shared" si="3"/>
        <v>0</v>
      </c>
      <c r="O42" s="54">
        <f>単価票!$D$12*H42</f>
        <v>0</v>
      </c>
      <c r="P42" s="53">
        <f>IF(I42="*",単価票!$D$13,0)</f>
        <v>0</v>
      </c>
      <c r="Q42" s="53">
        <f t="shared" si="4"/>
        <v>0</v>
      </c>
      <c r="R42" s="114">
        <v>1.1000000000000001</v>
      </c>
      <c r="S42" s="53">
        <f t="shared" si="2"/>
        <v>0</v>
      </c>
    </row>
    <row r="43" spans="2:19">
      <c r="B43" s="55" t="s">
        <v>26</v>
      </c>
      <c r="C43" s="101">
        <v>4</v>
      </c>
      <c r="D43" s="102"/>
      <c r="E43" s="103">
        <v>2</v>
      </c>
      <c r="F43" s="64"/>
      <c r="G43" s="65">
        <v>50</v>
      </c>
      <c r="H43" s="65"/>
      <c r="I43" s="64"/>
      <c r="J43" s="53">
        <f>C43*単価票!$D$4</f>
        <v>0</v>
      </c>
      <c r="K43" s="53">
        <f>IF(D43="",0,VLOOKUP(D43,単価票!$C$5:$D$7,2,0))</f>
        <v>0</v>
      </c>
      <c r="L43" s="53">
        <f>IF(F43="*",(E43-1)*単価票!$D$11+単価票!$D$10,(E43-1)*単価票!$D$9+単価票!$D$8)</f>
        <v>0</v>
      </c>
      <c r="M43" s="53">
        <f>1*単価票!$D$15</f>
        <v>0</v>
      </c>
      <c r="N43" s="53">
        <f t="shared" si="3"/>
        <v>0</v>
      </c>
      <c r="O43" s="54">
        <f>単価票!$D$12*H43</f>
        <v>0</v>
      </c>
      <c r="P43" s="53">
        <f>IF(I43="*",単価票!$D$13,0)</f>
        <v>0</v>
      </c>
      <c r="Q43" s="53">
        <f t="shared" si="4"/>
        <v>0</v>
      </c>
      <c r="R43" s="114">
        <v>1.1000000000000001</v>
      </c>
      <c r="S43" s="53">
        <f t="shared" si="2"/>
        <v>0</v>
      </c>
    </row>
    <row r="44" spans="2:19">
      <c r="B44" s="55" t="s">
        <v>204</v>
      </c>
      <c r="C44" s="101">
        <v>4</v>
      </c>
      <c r="D44" s="102"/>
      <c r="E44" s="103">
        <v>1</v>
      </c>
      <c r="F44" s="64"/>
      <c r="G44" s="65">
        <v>10</v>
      </c>
      <c r="H44" s="65"/>
      <c r="I44" s="64"/>
      <c r="J44" s="53">
        <f>C44*単価票!$D$4</f>
        <v>0</v>
      </c>
      <c r="K44" s="53">
        <f>IF(D44="",0,VLOOKUP(D44,単価票!$C$5:$D$7,2,0))</f>
        <v>0</v>
      </c>
      <c r="L44" s="53">
        <f>IF(F44="*",(E44-1)*単価票!$D$11+単価票!$D$10,(E44-1)*単価票!$D$9+単価票!$D$8)</f>
        <v>0</v>
      </c>
      <c r="M44" s="53">
        <f>1*単価票!$D$15</f>
        <v>0</v>
      </c>
      <c r="N44" s="53">
        <f>SUM(J44:M44)</f>
        <v>0</v>
      </c>
      <c r="O44" s="54">
        <f>単価票!$D$12*H44</f>
        <v>0</v>
      </c>
      <c r="P44" s="53">
        <f>IF(I44="*",単価票!$D$13,0)</f>
        <v>0</v>
      </c>
      <c r="Q44" s="53">
        <f>(ROUNDDOWN((J44+K44+L44+M44)*G44,0))+O44+P44</f>
        <v>0</v>
      </c>
      <c r="R44" s="114">
        <v>1.1000000000000001</v>
      </c>
      <c r="S44" s="53">
        <f t="shared" si="2"/>
        <v>0</v>
      </c>
    </row>
    <row r="45" spans="2:19">
      <c r="B45" s="55" t="s">
        <v>53</v>
      </c>
      <c r="C45" s="101">
        <v>4</v>
      </c>
      <c r="D45" s="102"/>
      <c r="E45" s="103">
        <v>1</v>
      </c>
      <c r="F45" s="64"/>
      <c r="G45" s="65">
        <v>200</v>
      </c>
      <c r="H45" s="65"/>
      <c r="I45" s="64"/>
      <c r="J45" s="53">
        <f>C45*単価票!$D$4</f>
        <v>0</v>
      </c>
      <c r="K45" s="53">
        <f>IF(D45="",0,VLOOKUP(D45,単価票!$C$5:$D$7,2,0))</f>
        <v>0</v>
      </c>
      <c r="L45" s="53">
        <f>IF(F45="*",(E45-1)*単価票!$D$11+単価票!$D$10,(E45-1)*単価票!$D$9+単価票!$D$8)</f>
        <v>0</v>
      </c>
      <c r="M45" s="53">
        <f>1*単価票!$D$15</f>
        <v>0</v>
      </c>
      <c r="N45" s="53">
        <f>SUM(J45:M45)</f>
        <v>0</v>
      </c>
      <c r="O45" s="54">
        <f>単価票!$D$12*H45</f>
        <v>0</v>
      </c>
      <c r="P45" s="53">
        <f>IF(I45="*",単価票!$D$13,0)</f>
        <v>0</v>
      </c>
      <c r="Q45" s="53">
        <f>(ROUNDDOWN((J45+K45+L45+M45)*G45,0))+O45+P45</f>
        <v>0</v>
      </c>
      <c r="R45" s="114">
        <v>1.1000000000000001</v>
      </c>
      <c r="S45" s="53">
        <f t="shared" si="2"/>
        <v>0</v>
      </c>
    </row>
    <row r="46" spans="2:19">
      <c r="B46" s="61" t="s">
        <v>54</v>
      </c>
      <c r="C46" s="93">
        <v>4</v>
      </c>
      <c r="D46" s="94"/>
      <c r="E46" s="95">
        <v>1</v>
      </c>
      <c r="F46" s="62"/>
      <c r="G46" s="63">
        <v>50</v>
      </c>
      <c r="H46" s="63"/>
      <c r="I46" s="62"/>
      <c r="J46" s="53">
        <f>C46*単価票!$D$4</f>
        <v>0</v>
      </c>
      <c r="K46" s="53">
        <f>IF(D46="",0,VLOOKUP(D46,単価票!$C$5:$D$7,2,0))</f>
        <v>0</v>
      </c>
      <c r="L46" s="53">
        <f>IF(F46="*",(E46-1)*単価票!$D$11+単価票!$D$10,(E46-1)*単価票!$D$9+単価票!$D$8)</f>
        <v>0</v>
      </c>
      <c r="M46" s="53">
        <f>1*単価票!$D$15</f>
        <v>0</v>
      </c>
      <c r="N46" s="53">
        <f>SUM(J46:M46)</f>
        <v>0</v>
      </c>
      <c r="O46" s="54">
        <f>単価票!$D$12*H46</f>
        <v>0</v>
      </c>
      <c r="P46" s="53">
        <f>IF(I46="*",単価票!$D$13,0)</f>
        <v>0</v>
      </c>
      <c r="Q46" s="53">
        <f>(ROUNDDOWN((J46+K46+L46+M46)*G46,0))+O46+P46</f>
        <v>0</v>
      </c>
      <c r="R46" s="114">
        <v>1.1000000000000001</v>
      </c>
      <c r="S46" s="53">
        <f t="shared" si="2"/>
        <v>0</v>
      </c>
    </row>
    <row r="47" spans="2:19">
      <c r="B47" s="59" t="s">
        <v>72</v>
      </c>
      <c r="C47" s="96">
        <v>14</v>
      </c>
      <c r="D47" s="97"/>
      <c r="E47" s="98">
        <v>2</v>
      </c>
      <c r="F47" s="99"/>
      <c r="G47" s="100">
        <v>700</v>
      </c>
      <c r="H47" s="100"/>
      <c r="I47" s="91" t="s">
        <v>5</v>
      </c>
      <c r="J47" s="53">
        <f>C47*単価票!$D$4</f>
        <v>0</v>
      </c>
      <c r="K47" s="53">
        <f>IF(D47="",0,VLOOKUP(D47,単価票!$C$5:$D$7,2,0))</f>
        <v>0</v>
      </c>
      <c r="L47" s="53">
        <f>IF(F47="*",(E47-1)*単価票!$D$11+単価票!$D$10,(E47-1)*単価票!$D$9+単価票!$D$8)</f>
        <v>0</v>
      </c>
      <c r="M47" s="53">
        <f>1*単価票!$D$15</f>
        <v>0</v>
      </c>
      <c r="N47" s="53">
        <f>SUM(J47:M47)</f>
        <v>0</v>
      </c>
      <c r="O47" s="54">
        <f>単価票!$D$12*H47</f>
        <v>0</v>
      </c>
      <c r="P47" s="53">
        <f>IF(I47="*",単価票!$D$13,0)</f>
        <v>0</v>
      </c>
      <c r="Q47" s="53">
        <f>(ROUNDDOWN((J47+K47+L47+M47)*G47,0))+O47+P47</f>
        <v>0</v>
      </c>
      <c r="R47" s="114">
        <v>1.1000000000000001</v>
      </c>
      <c r="S47" s="53">
        <f t="shared" si="2"/>
        <v>0</v>
      </c>
    </row>
    <row r="48" spans="2:19">
      <c r="B48" s="109" t="s">
        <v>205</v>
      </c>
      <c r="C48" s="82">
        <v>14</v>
      </c>
      <c r="D48" s="83"/>
      <c r="E48" s="84">
        <v>1</v>
      </c>
      <c r="F48" s="56"/>
      <c r="G48" s="38">
        <v>10</v>
      </c>
      <c r="H48" s="38"/>
      <c r="I48" s="56"/>
      <c r="J48" s="53">
        <f>C48*単価票!$D$4</f>
        <v>0</v>
      </c>
      <c r="K48" s="53">
        <f>IF(D48="",0,VLOOKUP(D48,単価票!$C$5:$D$7,2,0))</f>
        <v>0</v>
      </c>
      <c r="L48" s="53">
        <f>IF(F48="*",(E48-1)*単価票!$D$11+単価票!$D$10,(E48-1)*単価票!$D$9+単価票!$D$8)</f>
        <v>0</v>
      </c>
      <c r="M48" s="53">
        <f>1*単価票!$D$15</f>
        <v>0</v>
      </c>
      <c r="N48" s="53">
        <f t="shared" si="3"/>
        <v>0</v>
      </c>
      <c r="O48" s="54">
        <f>単価票!$D$12*H48</f>
        <v>0</v>
      </c>
      <c r="P48" s="53">
        <f>IF(I48="*",単価票!$D$13,0)</f>
        <v>0</v>
      </c>
      <c r="Q48" s="53">
        <f t="shared" si="4"/>
        <v>0</v>
      </c>
      <c r="R48" s="114">
        <v>1.1000000000000001</v>
      </c>
      <c r="S48" s="53">
        <f t="shared" si="2"/>
        <v>0</v>
      </c>
    </row>
    <row r="49" spans="2:19">
      <c r="B49" s="60" t="s">
        <v>73</v>
      </c>
      <c r="C49" s="82">
        <v>4</v>
      </c>
      <c r="D49" s="83"/>
      <c r="E49" s="84">
        <v>1</v>
      </c>
      <c r="F49" s="56"/>
      <c r="G49" s="38">
        <v>50</v>
      </c>
      <c r="H49" s="38"/>
      <c r="I49" s="110"/>
      <c r="J49" s="53">
        <f>C49*単価票!$D$4</f>
        <v>0</v>
      </c>
      <c r="K49" s="53">
        <f>IF(D49="",0,VLOOKUP(D49,単価票!$C$5:$D$7,2,0))</f>
        <v>0</v>
      </c>
      <c r="L49" s="53">
        <f>IF(F49="*",(E49-1)*単価票!$D$11+単価票!$D$10,(E49-1)*単価票!$D$9+単価票!$D$8)</f>
        <v>0</v>
      </c>
      <c r="M49" s="53">
        <f>1*単価票!$D$15</f>
        <v>0</v>
      </c>
      <c r="N49" s="53">
        <f t="shared" si="3"/>
        <v>0</v>
      </c>
      <c r="O49" s="54">
        <f>単価票!$D$12*H49</f>
        <v>0</v>
      </c>
      <c r="P49" s="53">
        <f>IF(I49="*",単価票!$D$13,0)</f>
        <v>0</v>
      </c>
      <c r="Q49" s="53">
        <f t="shared" si="4"/>
        <v>0</v>
      </c>
      <c r="R49" s="114">
        <v>1.1000000000000001</v>
      </c>
      <c r="S49" s="53">
        <f t="shared" si="2"/>
        <v>0</v>
      </c>
    </row>
    <row r="50" spans="2:19">
      <c r="B50" s="60" t="s">
        <v>206</v>
      </c>
      <c r="C50" s="82">
        <v>4</v>
      </c>
      <c r="D50" s="83"/>
      <c r="E50" s="84">
        <v>1</v>
      </c>
      <c r="F50" s="56"/>
      <c r="G50" s="38">
        <v>10</v>
      </c>
      <c r="H50" s="38"/>
      <c r="I50" s="56"/>
      <c r="J50" s="53">
        <f>C50*単価票!$D$4</f>
        <v>0</v>
      </c>
      <c r="K50" s="53">
        <f>IF(D50="",0,VLOOKUP(D50,単価票!$C$5:$D$7,2,0))</f>
        <v>0</v>
      </c>
      <c r="L50" s="53">
        <f>IF(F50="*",(E50-1)*単価票!$D$11+単価票!$D$10,(E50-1)*単価票!$D$9+単価票!$D$8)</f>
        <v>0</v>
      </c>
      <c r="M50" s="53">
        <f>1*単価票!$D$15</f>
        <v>0</v>
      </c>
      <c r="N50" s="53">
        <f t="shared" si="3"/>
        <v>0</v>
      </c>
      <c r="O50" s="54">
        <f>単価票!$D$12*H50</f>
        <v>0</v>
      </c>
      <c r="P50" s="53">
        <f>IF(I50="*",単価票!$D$13,0)</f>
        <v>0</v>
      </c>
      <c r="Q50" s="53">
        <f t="shared" si="4"/>
        <v>0</v>
      </c>
      <c r="R50" s="114">
        <v>1.1000000000000001</v>
      </c>
      <c r="S50" s="53">
        <f t="shared" si="2"/>
        <v>0</v>
      </c>
    </row>
    <row r="51" spans="2:19">
      <c r="B51" s="60" t="s">
        <v>55</v>
      </c>
      <c r="C51" s="82">
        <v>14</v>
      </c>
      <c r="D51" s="83"/>
      <c r="E51" s="84">
        <v>2</v>
      </c>
      <c r="F51" s="56"/>
      <c r="G51" s="38">
        <v>800</v>
      </c>
      <c r="H51" s="38"/>
      <c r="I51" s="56"/>
      <c r="J51" s="53">
        <f>C51*単価票!$D$4</f>
        <v>0</v>
      </c>
      <c r="K51" s="53">
        <f>IF(D51="",0,VLOOKUP(D51,単価票!$C$5:$D$7,2,0))</f>
        <v>0</v>
      </c>
      <c r="L51" s="53">
        <f>IF(F51="*",(E51-1)*単価票!$D$11+単価票!$D$10,(E51-1)*単価票!$D$9+単価票!$D$8)</f>
        <v>0</v>
      </c>
      <c r="M51" s="53">
        <f>1*単価票!$D$15</f>
        <v>0</v>
      </c>
      <c r="N51" s="53">
        <f t="shared" si="3"/>
        <v>0</v>
      </c>
      <c r="O51" s="54">
        <f>単価票!$D$12*H51</f>
        <v>0</v>
      </c>
      <c r="P51" s="53">
        <f>IF(I51="*",単価票!$D$13,0)</f>
        <v>0</v>
      </c>
      <c r="Q51" s="53">
        <f t="shared" si="4"/>
        <v>0</v>
      </c>
      <c r="R51" s="114">
        <v>1.1000000000000001</v>
      </c>
      <c r="S51" s="53">
        <f t="shared" si="2"/>
        <v>0</v>
      </c>
    </row>
    <row r="52" spans="2:19">
      <c r="B52" s="60" t="s">
        <v>207</v>
      </c>
      <c r="C52" s="82">
        <v>14</v>
      </c>
      <c r="D52" s="83"/>
      <c r="E52" s="84">
        <v>1</v>
      </c>
      <c r="F52" s="56"/>
      <c r="G52" s="38">
        <v>70</v>
      </c>
      <c r="H52" s="38"/>
      <c r="I52" s="56"/>
      <c r="J52" s="53">
        <f>C52*単価票!$D$4</f>
        <v>0</v>
      </c>
      <c r="K52" s="53">
        <f>IF(D52="",0,VLOOKUP(D52,単価票!$C$5:$D$7,2,0))</f>
        <v>0</v>
      </c>
      <c r="L52" s="53">
        <f>IF(F52="*",(E52-1)*単価票!$D$11+単価票!$D$10,(E52-1)*単価票!$D$9+単価票!$D$8)</f>
        <v>0</v>
      </c>
      <c r="M52" s="53">
        <f>1*単価票!$D$15</f>
        <v>0</v>
      </c>
      <c r="N52" s="53">
        <f t="shared" si="3"/>
        <v>0</v>
      </c>
      <c r="O52" s="54">
        <f>単価票!$D$12*H52</f>
        <v>0</v>
      </c>
      <c r="P52" s="53">
        <f>IF(I52="*",単価票!$D$13,0)</f>
        <v>0</v>
      </c>
      <c r="Q52" s="53">
        <f t="shared" si="4"/>
        <v>0</v>
      </c>
      <c r="R52" s="114">
        <v>1.1000000000000001</v>
      </c>
      <c r="S52" s="53">
        <f t="shared" si="2"/>
        <v>0</v>
      </c>
    </row>
    <row r="53" spans="2:19">
      <c r="B53" s="60" t="s">
        <v>27</v>
      </c>
      <c r="C53" s="82">
        <v>14</v>
      </c>
      <c r="D53" s="83"/>
      <c r="E53" s="84">
        <v>3</v>
      </c>
      <c r="F53" s="56"/>
      <c r="G53" s="38">
        <v>100</v>
      </c>
      <c r="H53" s="38"/>
      <c r="I53" s="56"/>
      <c r="J53" s="53">
        <f>C53*単価票!$D$4</f>
        <v>0</v>
      </c>
      <c r="K53" s="53">
        <f>IF(D53="",0,VLOOKUP(D53,単価票!$C$5:$D$7,2,0))</f>
        <v>0</v>
      </c>
      <c r="L53" s="53">
        <f>IF(F53="*",(E53-1)*単価票!$D$11+単価票!$D$10,(E53-1)*単価票!$D$9+単価票!$D$8)</f>
        <v>0</v>
      </c>
      <c r="M53" s="53">
        <f>1*単価票!$D$15</f>
        <v>0</v>
      </c>
      <c r="N53" s="53">
        <f t="shared" si="3"/>
        <v>0</v>
      </c>
      <c r="O53" s="54">
        <f>単価票!$D$12*H53</f>
        <v>0</v>
      </c>
      <c r="P53" s="53">
        <f>IF(I53="*",単価票!$D$13,0)</f>
        <v>0</v>
      </c>
      <c r="Q53" s="53">
        <f t="shared" si="4"/>
        <v>0</v>
      </c>
      <c r="R53" s="114">
        <v>1.1000000000000001</v>
      </c>
      <c r="S53" s="53">
        <f t="shared" si="2"/>
        <v>0</v>
      </c>
    </row>
    <row r="54" spans="2:19">
      <c r="B54" s="60" t="s">
        <v>208</v>
      </c>
      <c r="C54" s="82">
        <v>14</v>
      </c>
      <c r="D54" s="83"/>
      <c r="E54" s="84">
        <v>1</v>
      </c>
      <c r="F54" s="56"/>
      <c r="G54" s="38">
        <v>20</v>
      </c>
      <c r="H54" s="38"/>
      <c r="I54" s="56"/>
      <c r="J54" s="53">
        <f>C54*単価票!$D$4</f>
        <v>0</v>
      </c>
      <c r="K54" s="53">
        <f>IF(D54="",0,VLOOKUP(D54,単価票!$C$5:$D$7,2,0))</f>
        <v>0</v>
      </c>
      <c r="L54" s="53">
        <f>IF(F54="*",(E54-1)*単価票!$D$11+単価票!$D$10,(E54-1)*単価票!$D$9+単価票!$D$8)</f>
        <v>0</v>
      </c>
      <c r="M54" s="53">
        <f>1*単価票!$D$15</f>
        <v>0</v>
      </c>
      <c r="N54" s="53">
        <f t="shared" si="3"/>
        <v>0</v>
      </c>
      <c r="O54" s="54">
        <f>単価票!$D$12*H54</f>
        <v>0</v>
      </c>
      <c r="P54" s="53">
        <f>IF(I54="*",単価票!$D$13,0)</f>
        <v>0</v>
      </c>
      <c r="Q54" s="53">
        <f t="shared" si="4"/>
        <v>0</v>
      </c>
      <c r="R54" s="114">
        <v>1.1000000000000001</v>
      </c>
      <c r="S54" s="53">
        <f t="shared" si="2"/>
        <v>0</v>
      </c>
    </row>
    <row r="55" spans="2:19">
      <c r="B55" s="55" t="s">
        <v>28</v>
      </c>
      <c r="C55" s="101">
        <v>4</v>
      </c>
      <c r="D55" s="102"/>
      <c r="E55" s="103">
        <v>1</v>
      </c>
      <c r="F55" s="64"/>
      <c r="G55" s="65">
        <v>500</v>
      </c>
      <c r="H55" s="65"/>
      <c r="I55" s="64"/>
      <c r="J55" s="53">
        <f>C55*単価票!$D$4</f>
        <v>0</v>
      </c>
      <c r="K55" s="53">
        <f>IF(D55="",0,VLOOKUP(D55,単価票!$C$5:$D$7,2,0))</f>
        <v>0</v>
      </c>
      <c r="L55" s="53">
        <f>IF(F55="*",(E55-1)*単価票!$D$11+単価票!$D$10,(E55-1)*単価票!$D$9+単価票!$D$8)</f>
        <v>0</v>
      </c>
      <c r="M55" s="53">
        <f>1*単価票!$D$15</f>
        <v>0</v>
      </c>
      <c r="N55" s="53">
        <f t="shared" si="3"/>
        <v>0</v>
      </c>
      <c r="O55" s="54">
        <f>単価票!$D$12*H55</f>
        <v>0</v>
      </c>
      <c r="P55" s="53">
        <f>IF(I55="*",単価票!$D$13,0)</f>
        <v>0</v>
      </c>
      <c r="Q55" s="53">
        <f t="shared" si="4"/>
        <v>0</v>
      </c>
      <c r="R55" s="114">
        <v>1.1000000000000001</v>
      </c>
      <c r="S55" s="53">
        <f t="shared" si="2"/>
        <v>0</v>
      </c>
    </row>
    <row r="56" spans="2:19">
      <c r="B56" s="55" t="s">
        <v>209</v>
      </c>
      <c r="C56" s="101">
        <v>4</v>
      </c>
      <c r="D56" s="102"/>
      <c r="E56" s="103">
        <v>1</v>
      </c>
      <c r="F56" s="64"/>
      <c r="G56" s="65">
        <v>30</v>
      </c>
      <c r="H56" s="65"/>
      <c r="I56" s="64"/>
      <c r="J56" s="53">
        <f>C56*単価票!$D$4</f>
        <v>0</v>
      </c>
      <c r="K56" s="53">
        <f>IF(D56="",0,VLOOKUP(D56,単価票!$C$5:$D$7,2,0))</f>
        <v>0</v>
      </c>
      <c r="L56" s="53">
        <f>IF(F56="*",(E56-1)*単価票!$D$11+単価票!$D$10,(E56-1)*単価票!$D$9+単価票!$D$8)</f>
        <v>0</v>
      </c>
      <c r="M56" s="53">
        <f>1*単価票!$D$15</f>
        <v>0</v>
      </c>
      <c r="N56" s="53">
        <f t="shared" si="3"/>
        <v>0</v>
      </c>
      <c r="O56" s="54">
        <f>単価票!$D$12*H56</f>
        <v>0</v>
      </c>
      <c r="P56" s="53">
        <f>IF(I56="*",単価票!$D$13,0)</f>
        <v>0</v>
      </c>
      <c r="Q56" s="53">
        <f t="shared" si="4"/>
        <v>0</v>
      </c>
      <c r="R56" s="114">
        <v>1.1000000000000001</v>
      </c>
      <c r="S56" s="53">
        <f t="shared" si="2"/>
        <v>0</v>
      </c>
    </row>
    <row r="57" spans="2:19">
      <c r="B57" s="55" t="s">
        <v>29</v>
      </c>
      <c r="C57" s="101">
        <v>4</v>
      </c>
      <c r="D57" s="102"/>
      <c r="E57" s="103">
        <v>2</v>
      </c>
      <c r="F57" s="64"/>
      <c r="G57" s="65">
        <v>50</v>
      </c>
      <c r="H57" s="65"/>
      <c r="I57" s="64"/>
      <c r="J57" s="53">
        <f>C57*単価票!$D$4</f>
        <v>0</v>
      </c>
      <c r="K57" s="53">
        <f>IF(D57="",0,VLOOKUP(D57,単価票!$C$5:$D$7,2,0))</f>
        <v>0</v>
      </c>
      <c r="L57" s="53">
        <f>IF(F57="*",(E57-1)*単価票!$D$11+単価票!$D$10,(E57-1)*単価票!$D$9+単価票!$D$8)</f>
        <v>0</v>
      </c>
      <c r="M57" s="53">
        <f>1*単価票!$D$15</f>
        <v>0</v>
      </c>
      <c r="N57" s="53">
        <f t="shared" si="3"/>
        <v>0</v>
      </c>
      <c r="O57" s="54">
        <f>単価票!$D$12*H57</f>
        <v>0</v>
      </c>
      <c r="P57" s="53">
        <f>IF(I57="*",単価票!$D$13,0)</f>
        <v>0</v>
      </c>
      <c r="Q57" s="53">
        <f t="shared" si="4"/>
        <v>0</v>
      </c>
      <c r="R57" s="114">
        <v>1.1000000000000001</v>
      </c>
      <c r="S57" s="53">
        <f t="shared" si="2"/>
        <v>0</v>
      </c>
    </row>
    <row r="58" spans="2:19">
      <c r="B58" s="55" t="s">
        <v>210</v>
      </c>
      <c r="C58" s="101">
        <v>4</v>
      </c>
      <c r="D58" s="102"/>
      <c r="E58" s="103">
        <v>1</v>
      </c>
      <c r="F58" s="64"/>
      <c r="G58" s="65">
        <v>10</v>
      </c>
      <c r="H58" s="65"/>
      <c r="I58" s="64"/>
      <c r="J58" s="53">
        <f>C58*単価票!$D$4</f>
        <v>0</v>
      </c>
      <c r="K58" s="53">
        <f>IF(D58="",0,VLOOKUP(D58,単価票!$C$5:$D$7,2,0))</f>
        <v>0</v>
      </c>
      <c r="L58" s="53">
        <f>IF(F58="*",(E58-1)*単価票!$D$11+単価票!$D$10,(E58-1)*単価票!$D$9+単価票!$D$8)</f>
        <v>0</v>
      </c>
      <c r="M58" s="53">
        <f>1*単価票!$D$15</f>
        <v>0</v>
      </c>
      <c r="N58" s="53">
        <f t="shared" si="3"/>
        <v>0</v>
      </c>
      <c r="O58" s="54">
        <f>単価票!$D$12*H58</f>
        <v>0</v>
      </c>
      <c r="P58" s="53">
        <f>IF(I58="*",単価票!$D$13,0)</f>
        <v>0</v>
      </c>
      <c r="Q58" s="53">
        <f t="shared" si="4"/>
        <v>0</v>
      </c>
      <c r="R58" s="114">
        <v>1.1000000000000001</v>
      </c>
      <c r="S58" s="53">
        <f t="shared" si="2"/>
        <v>0</v>
      </c>
    </row>
    <row r="59" spans="2:19">
      <c r="B59" s="55" t="s">
        <v>56</v>
      </c>
      <c r="C59" s="101">
        <v>4</v>
      </c>
      <c r="D59" s="102"/>
      <c r="E59" s="103">
        <v>1</v>
      </c>
      <c r="F59" s="64"/>
      <c r="G59" s="65">
        <v>200</v>
      </c>
      <c r="H59" s="65"/>
      <c r="I59" s="64"/>
      <c r="J59" s="53">
        <f>C59*単価票!$D$4</f>
        <v>0</v>
      </c>
      <c r="K59" s="53">
        <f>IF(D59="",0,VLOOKUP(D59,単価票!$C$5:$D$7,2,0))</f>
        <v>0</v>
      </c>
      <c r="L59" s="53">
        <f>IF(F59="*",(E59-1)*単価票!$D$11+単価票!$D$10,(E59-1)*単価票!$D$9+単価票!$D$8)</f>
        <v>0</v>
      </c>
      <c r="M59" s="53">
        <f>1*単価票!$D$15</f>
        <v>0</v>
      </c>
      <c r="N59" s="53">
        <f>SUM(J59:M59)</f>
        <v>0</v>
      </c>
      <c r="O59" s="54">
        <f>単価票!$D$12*H59</f>
        <v>0</v>
      </c>
      <c r="P59" s="53">
        <f>IF(I59="*",単価票!$D$13,0)</f>
        <v>0</v>
      </c>
      <c r="Q59" s="53">
        <f>(ROUNDDOWN((J59+K59+L59+M59)*G59,0))+O59+P59</f>
        <v>0</v>
      </c>
      <c r="R59" s="114">
        <v>1.1000000000000001</v>
      </c>
      <c r="S59" s="53">
        <f t="shared" si="2"/>
        <v>0</v>
      </c>
    </row>
    <row r="60" spans="2:19">
      <c r="B60" s="61" t="s">
        <v>57</v>
      </c>
      <c r="C60" s="93">
        <v>4</v>
      </c>
      <c r="D60" s="94"/>
      <c r="E60" s="95">
        <v>1</v>
      </c>
      <c r="F60" s="62"/>
      <c r="G60" s="63">
        <v>50</v>
      </c>
      <c r="H60" s="63"/>
      <c r="I60" s="62"/>
      <c r="J60" s="53">
        <f>C60*単価票!$D$4</f>
        <v>0</v>
      </c>
      <c r="K60" s="53">
        <f>IF(D60="",0,VLOOKUP(D60,単価票!$C$5:$D$7,2,0))</f>
        <v>0</v>
      </c>
      <c r="L60" s="53">
        <f>IF(F60="*",(E60-1)*単価票!$D$11+単価票!$D$10,(E60-1)*単価票!$D$9+単価票!$D$8)</f>
        <v>0</v>
      </c>
      <c r="M60" s="53">
        <f>1*単価票!$D$15</f>
        <v>0</v>
      </c>
      <c r="N60" s="53">
        <f>SUM(J60:M60)</f>
        <v>0</v>
      </c>
      <c r="O60" s="54">
        <f>単価票!$D$12*H60</f>
        <v>0</v>
      </c>
      <c r="P60" s="53">
        <f>IF(I60="*",単価票!$D$13,0)</f>
        <v>0</v>
      </c>
      <c r="Q60" s="53">
        <f>(ROUNDDOWN((J60+K60+L60+M60)*G60,0))+O60+P60</f>
        <v>0</v>
      </c>
      <c r="R60" s="114">
        <v>1.1000000000000001</v>
      </c>
      <c r="S60" s="53">
        <f t="shared" si="2"/>
        <v>0</v>
      </c>
    </row>
    <row r="61" spans="2:19">
      <c r="B61" s="59" t="s">
        <v>74</v>
      </c>
      <c r="C61" s="96">
        <v>14</v>
      </c>
      <c r="D61" s="97"/>
      <c r="E61" s="98">
        <v>2</v>
      </c>
      <c r="F61" s="99"/>
      <c r="G61" s="100">
        <v>700</v>
      </c>
      <c r="H61" s="100"/>
      <c r="I61" s="91" t="s">
        <v>5</v>
      </c>
      <c r="J61" s="53">
        <f>C61*単価票!$D$4</f>
        <v>0</v>
      </c>
      <c r="K61" s="53">
        <f>IF(D61="",0,VLOOKUP(D61,単価票!$C$5:$D$7,2,0))</f>
        <v>0</v>
      </c>
      <c r="L61" s="53">
        <f>IF(F61="*",(E61-1)*単価票!$D$11+単価票!$D$10,(E61-1)*単価票!$D$9+単価票!$D$8)</f>
        <v>0</v>
      </c>
      <c r="M61" s="53">
        <f>1*単価票!$D$15</f>
        <v>0</v>
      </c>
      <c r="N61" s="53">
        <f>SUM(J61:M61)</f>
        <v>0</v>
      </c>
      <c r="O61" s="54">
        <f>単価票!$D$12*H61</f>
        <v>0</v>
      </c>
      <c r="P61" s="53">
        <f>IF(I61="*",単価票!$D$13,0)</f>
        <v>0</v>
      </c>
      <c r="Q61" s="53">
        <f>(ROUNDDOWN((J61+K61+L61+M61)*G61,0))+O61+P61</f>
        <v>0</v>
      </c>
      <c r="R61" s="114">
        <v>1.1000000000000001</v>
      </c>
      <c r="S61" s="53">
        <f t="shared" si="2"/>
        <v>0</v>
      </c>
    </row>
    <row r="62" spans="2:19">
      <c r="B62" s="109" t="s">
        <v>211</v>
      </c>
      <c r="C62" s="82">
        <v>14</v>
      </c>
      <c r="D62" s="83"/>
      <c r="E62" s="84">
        <v>1</v>
      </c>
      <c r="F62" s="56"/>
      <c r="G62" s="38">
        <v>10</v>
      </c>
      <c r="H62" s="38"/>
      <c r="I62" s="56"/>
      <c r="J62" s="53">
        <f>C62*単価票!$D$4</f>
        <v>0</v>
      </c>
      <c r="K62" s="53">
        <f>IF(D62="",0,VLOOKUP(D62,単価票!$C$5:$D$7,2,0))</f>
        <v>0</v>
      </c>
      <c r="L62" s="53">
        <f>IF(F62="*",(E62-1)*単価票!$D$11+単価票!$D$10,(E62-1)*単価票!$D$9+単価票!$D$8)</f>
        <v>0</v>
      </c>
      <c r="M62" s="53">
        <f>1*単価票!$D$15</f>
        <v>0</v>
      </c>
      <c r="N62" s="53">
        <f>SUM(J62:M62)</f>
        <v>0</v>
      </c>
      <c r="O62" s="54">
        <f>単価票!$D$12*H62</f>
        <v>0</v>
      </c>
      <c r="P62" s="53">
        <f>IF(I62="*",単価票!$D$13,0)</f>
        <v>0</v>
      </c>
      <c r="Q62" s="53">
        <f>(ROUNDDOWN((J62+K62+L62+M62)*G62,0))+O62+P62</f>
        <v>0</v>
      </c>
      <c r="R62" s="114">
        <v>1.1000000000000001</v>
      </c>
      <c r="S62" s="53">
        <f t="shared" si="2"/>
        <v>0</v>
      </c>
    </row>
    <row r="63" spans="2:19">
      <c r="B63" s="60" t="s">
        <v>75</v>
      </c>
      <c r="C63" s="82">
        <v>4</v>
      </c>
      <c r="D63" s="83"/>
      <c r="E63" s="84">
        <v>1</v>
      </c>
      <c r="F63" s="56"/>
      <c r="G63" s="38">
        <v>50</v>
      </c>
      <c r="H63" s="38"/>
      <c r="I63" s="110"/>
      <c r="J63" s="53">
        <f>C63*単価票!$D$4</f>
        <v>0</v>
      </c>
      <c r="K63" s="53">
        <f>IF(D63="",0,VLOOKUP(D63,単価票!$C$5:$D$7,2,0))</f>
        <v>0</v>
      </c>
      <c r="L63" s="53">
        <f>IF(F63="*",(E63-1)*単価票!$D$11+単価票!$D$10,(E63-1)*単価票!$D$9+単価票!$D$8)</f>
        <v>0</v>
      </c>
      <c r="M63" s="53">
        <f>1*単価票!$D$15</f>
        <v>0</v>
      </c>
      <c r="N63" s="53">
        <f t="shared" si="3"/>
        <v>0</v>
      </c>
      <c r="O63" s="54">
        <f>単価票!$D$12*H63</f>
        <v>0</v>
      </c>
      <c r="P63" s="53">
        <f>IF(I63="*",単価票!$D$13,0)</f>
        <v>0</v>
      </c>
      <c r="Q63" s="53">
        <f t="shared" si="4"/>
        <v>0</v>
      </c>
      <c r="R63" s="114">
        <v>1.1000000000000001</v>
      </c>
      <c r="S63" s="53">
        <f t="shared" si="2"/>
        <v>0</v>
      </c>
    </row>
    <row r="64" spans="2:19">
      <c r="B64" s="60" t="s">
        <v>212</v>
      </c>
      <c r="C64" s="82">
        <v>4</v>
      </c>
      <c r="D64" s="83"/>
      <c r="E64" s="84">
        <v>1</v>
      </c>
      <c r="F64" s="56"/>
      <c r="G64" s="38">
        <v>10</v>
      </c>
      <c r="H64" s="38"/>
      <c r="I64" s="56"/>
      <c r="J64" s="53">
        <f>C64*単価票!$D$4</f>
        <v>0</v>
      </c>
      <c r="K64" s="53">
        <f>IF(D64="",0,VLOOKUP(D64,単価票!$C$5:$D$7,2,0))</f>
        <v>0</v>
      </c>
      <c r="L64" s="53">
        <f>IF(F64="*",(E64-1)*単価票!$D$11+単価票!$D$10,(E64-1)*単価票!$D$9+単価票!$D$8)</f>
        <v>0</v>
      </c>
      <c r="M64" s="53">
        <f>1*単価票!$D$15</f>
        <v>0</v>
      </c>
      <c r="N64" s="53">
        <f t="shared" si="3"/>
        <v>0</v>
      </c>
      <c r="O64" s="54">
        <f>単価票!$D$12*H64</f>
        <v>0</v>
      </c>
      <c r="P64" s="53">
        <f>IF(I64="*",単価票!$D$13,0)</f>
        <v>0</v>
      </c>
      <c r="Q64" s="53">
        <f t="shared" si="4"/>
        <v>0</v>
      </c>
      <c r="R64" s="114">
        <v>1.1000000000000001</v>
      </c>
      <c r="S64" s="53">
        <f t="shared" si="2"/>
        <v>0</v>
      </c>
    </row>
    <row r="65" spans="2:19">
      <c r="B65" s="60" t="s">
        <v>58</v>
      </c>
      <c r="C65" s="82">
        <v>14</v>
      </c>
      <c r="D65" s="83"/>
      <c r="E65" s="84">
        <v>2</v>
      </c>
      <c r="F65" s="56"/>
      <c r="G65" s="38">
        <v>800</v>
      </c>
      <c r="H65" s="38"/>
      <c r="I65" s="56"/>
      <c r="J65" s="53">
        <f>C65*単価票!$D$4</f>
        <v>0</v>
      </c>
      <c r="K65" s="53">
        <f>IF(D65="",0,VLOOKUP(D65,単価票!$C$5:$D$7,2,0))</f>
        <v>0</v>
      </c>
      <c r="L65" s="53">
        <f>IF(F65="*",(E65-1)*単価票!$D$11+単価票!$D$10,(E65-1)*単価票!$D$9+単価票!$D$8)</f>
        <v>0</v>
      </c>
      <c r="M65" s="53">
        <f>1*単価票!$D$15</f>
        <v>0</v>
      </c>
      <c r="N65" s="53">
        <f t="shared" si="3"/>
        <v>0</v>
      </c>
      <c r="O65" s="54">
        <f>単価票!$D$12*H65</f>
        <v>0</v>
      </c>
      <c r="P65" s="53">
        <f>IF(I65="*",単価票!$D$13,0)</f>
        <v>0</v>
      </c>
      <c r="Q65" s="53">
        <f t="shared" si="4"/>
        <v>0</v>
      </c>
      <c r="R65" s="114">
        <v>1.1000000000000001</v>
      </c>
      <c r="S65" s="53">
        <f t="shared" si="2"/>
        <v>0</v>
      </c>
    </row>
    <row r="66" spans="2:19">
      <c r="B66" s="60" t="s">
        <v>213</v>
      </c>
      <c r="C66" s="82">
        <v>14</v>
      </c>
      <c r="D66" s="83"/>
      <c r="E66" s="84">
        <v>1</v>
      </c>
      <c r="F66" s="56"/>
      <c r="G66" s="38">
        <v>50</v>
      </c>
      <c r="H66" s="38"/>
      <c r="I66" s="56"/>
      <c r="J66" s="53">
        <f>C66*単価票!$D$4</f>
        <v>0</v>
      </c>
      <c r="K66" s="53">
        <f>IF(D66="",0,VLOOKUP(D66,単価票!$C$5:$D$7,2,0))</f>
        <v>0</v>
      </c>
      <c r="L66" s="53">
        <f>IF(F66="*",(E66-1)*単価票!$D$11+単価票!$D$10,(E66-1)*単価票!$D$9+単価票!$D$8)</f>
        <v>0</v>
      </c>
      <c r="M66" s="53">
        <f>1*単価票!$D$15</f>
        <v>0</v>
      </c>
      <c r="N66" s="53">
        <f t="shared" si="3"/>
        <v>0</v>
      </c>
      <c r="O66" s="54">
        <f>単価票!$D$12*H66</f>
        <v>0</v>
      </c>
      <c r="P66" s="53">
        <f>IF(I66="*",単価票!$D$13,0)</f>
        <v>0</v>
      </c>
      <c r="Q66" s="53">
        <f t="shared" si="4"/>
        <v>0</v>
      </c>
      <c r="R66" s="114">
        <v>1.1000000000000001</v>
      </c>
      <c r="S66" s="53">
        <f t="shared" si="2"/>
        <v>0</v>
      </c>
    </row>
    <row r="67" spans="2:19">
      <c r="B67" s="60" t="s">
        <v>30</v>
      </c>
      <c r="C67" s="82">
        <v>14</v>
      </c>
      <c r="D67" s="83"/>
      <c r="E67" s="84">
        <v>3</v>
      </c>
      <c r="F67" s="56"/>
      <c r="G67" s="38">
        <v>100</v>
      </c>
      <c r="H67" s="38"/>
      <c r="I67" s="56"/>
      <c r="J67" s="53">
        <f>C67*単価票!$D$4</f>
        <v>0</v>
      </c>
      <c r="K67" s="53">
        <f>IF(D67="",0,VLOOKUP(D67,単価票!$C$5:$D$7,2,0))</f>
        <v>0</v>
      </c>
      <c r="L67" s="53">
        <f>IF(F67="*",(E67-1)*単価票!$D$11+単価票!$D$10,(E67-1)*単価票!$D$9+単価票!$D$8)</f>
        <v>0</v>
      </c>
      <c r="M67" s="53">
        <f>1*単価票!$D$15</f>
        <v>0</v>
      </c>
      <c r="N67" s="53">
        <f t="shared" si="3"/>
        <v>0</v>
      </c>
      <c r="O67" s="54">
        <f>単価票!$D$12*H67</f>
        <v>0</v>
      </c>
      <c r="P67" s="53">
        <f>IF(I67="*",単価票!$D$13,0)</f>
        <v>0</v>
      </c>
      <c r="Q67" s="53">
        <f t="shared" si="4"/>
        <v>0</v>
      </c>
      <c r="R67" s="114">
        <v>1.1000000000000001</v>
      </c>
      <c r="S67" s="53">
        <f t="shared" si="2"/>
        <v>0</v>
      </c>
    </row>
    <row r="68" spans="2:19">
      <c r="B68" s="60" t="s">
        <v>214</v>
      </c>
      <c r="C68" s="82">
        <v>14</v>
      </c>
      <c r="D68" s="83"/>
      <c r="E68" s="84">
        <v>1</v>
      </c>
      <c r="F68" s="56"/>
      <c r="G68" s="38">
        <v>20</v>
      </c>
      <c r="H68" s="38"/>
      <c r="I68" s="56"/>
      <c r="J68" s="53">
        <f>C68*単価票!$D$4</f>
        <v>0</v>
      </c>
      <c r="K68" s="53">
        <f>IF(D68="",0,VLOOKUP(D68,単価票!$C$5:$D$7,2,0))</f>
        <v>0</v>
      </c>
      <c r="L68" s="53">
        <f>IF(F68="*",(E68-1)*単価票!$D$11+単価票!$D$10,(E68-1)*単価票!$D$9+単価票!$D$8)</f>
        <v>0</v>
      </c>
      <c r="M68" s="53">
        <f>1*単価票!$D$15</f>
        <v>0</v>
      </c>
      <c r="N68" s="53">
        <f t="shared" si="3"/>
        <v>0</v>
      </c>
      <c r="O68" s="54">
        <f>単価票!$D$12*H68</f>
        <v>0</v>
      </c>
      <c r="P68" s="53">
        <f>IF(I68="*",単価票!$D$13,0)</f>
        <v>0</v>
      </c>
      <c r="Q68" s="53">
        <f t="shared" si="4"/>
        <v>0</v>
      </c>
      <c r="R68" s="114">
        <v>1.1000000000000001</v>
      </c>
      <c r="S68" s="53">
        <f t="shared" si="2"/>
        <v>0</v>
      </c>
    </row>
    <row r="69" spans="2:19">
      <c r="B69" s="55" t="s">
        <v>31</v>
      </c>
      <c r="C69" s="101">
        <v>4</v>
      </c>
      <c r="D69" s="102"/>
      <c r="E69" s="103">
        <v>1</v>
      </c>
      <c r="F69" s="64"/>
      <c r="G69" s="65">
        <v>300</v>
      </c>
      <c r="H69" s="65"/>
      <c r="I69" s="64"/>
      <c r="J69" s="53">
        <f>C69*単価票!$D$4</f>
        <v>0</v>
      </c>
      <c r="K69" s="53">
        <f>IF(D69="",0,VLOOKUP(D69,単価票!$C$5:$D$7,2,0))</f>
        <v>0</v>
      </c>
      <c r="L69" s="53">
        <f>IF(F69="*",(E69-1)*単価票!$D$11+単価票!$D$10,(E69-1)*単価票!$D$9+単価票!$D$8)</f>
        <v>0</v>
      </c>
      <c r="M69" s="53">
        <f>1*単価票!$D$15</f>
        <v>0</v>
      </c>
      <c r="N69" s="53">
        <f t="shared" si="3"/>
        <v>0</v>
      </c>
      <c r="O69" s="54">
        <f>単価票!$D$12*H69</f>
        <v>0</v>
      </c>
      <c r="P69" s="53">
        <f>IF(I69="*",単価票!$D$13,0)</f>
        <v>0</v>
      </c>
      <c r="Q69" s="53">
        <f t="shared" si="4"/>
        <v>0</v>
      </c>
      <c r="R69" s="114">
        <v>1.1000000000000001</v>
      </c>
      <c r="S69" s="53">
        <f t="shared" si="2"/>
        <v>0</v>
      </c>
    </row>
    <row r="70" spans="2:19">
      <c r="B70" s="55" t="s">
        <v>215</v>
      </c>
      <c r="C70" s="101">
        <v>4</v>
      </c>
      <c r="D70" s="102"/>
      <c r="E70" s="103">
        <v>1</v>
      </c>
      <c r="F70" s="64"/>
      <c r="G70" s="65">
        <v>30</v>
      </c>
      <c r="H70" s="65"/>
      <c r="I70" s="64"/>
      <c r="J70" s="53">
        <f>C70*単価票!$D$4</f>
        <v>0</v>
      </c>
      <c r="K70" s="53">
        <f>IF(D70="",0,VLOOKUP(D70,単価票!$C$5:$D$7,2,0))</f>
        <v>0</v>
      </c>
      <c r="L70" s="53">
        <f>IF(F70="*",(E70-1)*単価票!$D$11+単価票!$D$10,(E70-1)*単価票!$D$9+単価票!$D$8)</f>
        <v>0</v>
      </c>
      <c r="M70" s="53">
        <f>1*単価票!$D$15</f>
        <v>0</v>
      </c>
      <c r="N70" s="53">
        <f t="shared" si="3"/>
        <v>0</v>
      </c>
      <c r="O70" s="54">
        <f>単価票!$D$12*H70</f>
        <v>0</v>
      </c>
      <c r="P70" s="53">
        <f>IF(I70="*",単価票!$D$13,0)</f>
        <v>0</v>
      </c>
      <c r="Q70" s="53">
        <f t="shared" si="4"/>
        <v>0</v>
      </c>
      <c r="R70" s="114">
        <v>1.1000000000000001</v>
      </c>
      <c r="S70" s="53">
        <f t="shared" si="2"/>
        <v>0</v>
      </c>
    </row>
    <row r="71" spans="2:19">
      <c r="B71" s="55" t="s">
        <v>32</v>
      </c>
      <c r="C71" s="101">
        <v>4</v>
      </c>
      <c r="D71" s="102"/>
      <c r="E71" s="103">
        <v>2</v>
      </c>
      <c r="F71" s="64"/>
      <c r="G71" s="65">
        <v>15</v>
      </c>
      <c r="H71" s="65"/>
      <c r="I71" s="64"/>
      <c r="J71" s="53">
        <f>C71*単価票!$D$4</f>
        <v>0</v>
      </c>
      <c r="K71" s="53">
        <f>IF(D71="",0,VLOOKUP(D71,単価票!$C$5:$D$7,2,0))</f>
        <v>0</v>
      </c>
      <c r="L71" s="53">
        <f>IF(F71="*",(E71-1)*単価票!$D$11+単価票!$D$10,(E71-1)*単価票!$D$9+単価票!$D$8)</f>
        <v>0</v>
      </c>
      <c r="M71" s="53">
        <f>1*単価票!$D$15</f>
        <v>0</v>
      </c>
      <c r="N71" s="53">
        <f t="shared" si="3"/>
        <v>0</v>
      </c>
      <c r="O71" s="54">
        <f>単価票!$D$12*H71</f>
        <v>0</v>
      </c>
      <c r="P71" s="53">
        <f>IF(I71="*",単価票!$D$13,0)</f>
        <v>0</v>
      </c>
      <c r="Q71" s="53">
        <f t="shared" si="4"/>
        <v>0</v>
      </c>
      <c r="R71" s="114">
        <v>1.1000000000000001</v>
      </c>
      <c r="S71" s="53">
        <f t="shared" ref="S71:S134" si="5">ROUNDDOWN(Q71*R71,0)</f>
        <v>0</v>
      </c>
    </row>
    <row r="72" spans="2:19">
      <c r="B72" s="55" t="s">
        <v>216</v>
      </c>
      <c r="C72" s="101">
        <v>4</v>
      </c>
      <c r="D72" s="102"/>
      <c r="E72" s="103">
        <v>1</v>
      </c>
      <c r="F72" s="64"/>
      <c r="G72" s="65">
        <v>10</v>
      </c>
      <c r="H72" s="65"/>
      <c r="I72" s="64"/>
      <c r="J72" s="53">
        <f>C72*単価票!$D$4</f>
        <v>0</v>
      </c>
      <c r="K72" s="53">
        <f>IF(D72="",0,VLOOKUP(D72,単価票!$C$5:$D$7,2,0))</f>
        <v>0</v>
      </c>
      <c r="L72" s="53">
        <f>IF(F72="*",(E72-1)*単価票!$D$11+単価票!$D$10,(E72-1)*単価票!$D$9+単価票!$D$8)</f>
        <v>0</v>
      </c>
      <c r="M72" s="53">
        <f>1*単価票!$D$15</f>
        <v>0</v>
      </c>
      <c r="N72" s="53">
        <f t="shared" si="3"/>
        <v>0</v>
      </c>
      <c r="O72" s="54">
        <f>単価票!$D$12*H72</f>
        <v>0</v>
      </c>
      <c r="P72" s="53">
        <f>IF(I72="*",単価票!$D$13,0)</f>
        <v>0</v>
      </c>
      <c r="Q72" s="53">
        <f t="shared" si="4"/>
        <v>0</v>
      </c>
      <c r="R72" s="114">
        <v>1.1000000000000001</v>
      </c>
      <c r="S72" s="53">
        <f t="shared" si="5"/>
        <v>0</v>
      </c>
    </row>
    <row r="73" spans="2:19">
      <c r="B73" s="55" t="s">
        <v>59</v>
      </c>
      <c r="C73" s="101">
        <v>4</v>
      </c>
      <c r="D73" s="102"/>
      <c r="E73" s="103">
        <v>1</v>
      </c>
      <c r="F73" s="64"/>
      <c r="G73" s="65">
        <v>200</v>
      </c>
      <c r="H73" s="65"/>
      <c r="I73" s="64"/>
      <c r="J73" s="53">
        <f>C73*単価票!$D$4</f>
        <v>0</v>
      </c>
      <c r="K73" s="53">
        <f>IF(D73="",0,VLOOKUP(D73,単価票!$C$5:$D$7,2,0))</f>
        <v>0</v>
      </c>
      <c r="L73" s="53">
        <f>IF(F73="*",(E73-1)*単価票!$D$11+単価票!$D$10,(E73-1)*単価票!$D$9+単価票!$D$8)</f>
        <v>0</v>
      </c>
      <c r="M73" s="53">
        <f>1*単価票!$D$15</f>
        <v>0</v>
      </c>
      <c r="N73" s="53">
        <f t="shared" si="3"/>
        <v>0</v>
      </c>
      <c r="O73" s="54">
        <f>単価票!$D$12*H73</f>
        <v>0</v>
      </c>
      <c r="P73" s="53">
        <f>IF(I73="*",単価票!$D$13,0)</f>
        <v>0</v>
      </c>
      <c r="Q73" s="53">
        <f t="shared" si="4"/>
        <v>0</v>
      </c>
      <c r="R73" s="114">
        <v>1.1000000000000001</v>
      </c>
      <c r="S73" s="53">
        <f t="shared" si="5"/>
        <v>0</v>
      </c>
    </row>
    <row r="74" spans="2:19">
      <c r="B74" s="61" t="s">
        <v>60</v>
      </c>
      <c r="C74" s="93">
        <v>4</v>
      </c>
      <c r="D74" s="94"/>
      <c r="E74" s="95">
        <v>1</v>
      </c>
      <c r="F74" s="62"/>
      <c r="G74" s="63">
        <v>15</v>
      </c>
      <c r="H74" s="63"/>
      <c r="I74" s="62"/>
      <c r="J74" s="53">
        <f>C74*単価票!$D$4</f>
        <v>0</v>
      </c>
      <c r="K74" s="53">
        <f>IF(D74="",0,VLOOKUP(D74,単価票!$C$5:$D$7,2,0))</f>
        <v>0</v>
      </c>
      <c r="L74" s="53">
        <f>IF(F74="*",(E74-1)*単価票!$D$11+単価票!$D$10,(E74-1)*単価票!$D$9+単価票!$D$8)</f>
        <v>0</v>
      </c>
      <c r="M74" s="53">
        <f>1*単価票!$D$15</f>
        <v>0</v>
      </c>
      <c r="N74" s="53">
        <f>SUM(J74:M74)</f>
        <v>0</v>
      </c>
      <c r="O74" s="54">
        <f>単価票!$D$12*H74</f>
        <v>0</v>
      </c>
      <c r="P74" s="53">
        <f>IF(I74="*",単価票!$D$13,0)</f>
        <v>0</v>
      </c>
      <c r="Q74" s="53">
        <f>(ROUNDDOWN((J74+K74+L74+M74)*G74,0))+O74+P74</f>
        <v>0</v>
      </c>
      <c r="R74" s="114">
        <v>1.1000000000000001</v>
      </c>
      <c r="S74" s="53">
        <f t="shared" si="5"/>
        <v>0</v>
      </c>
    </row>
    <row r="75" spans="2:19">
      <c r="B75" s="59" t="s">
        <v>76</v>
      </c>
      <c r="C75" s="96">
        <v>14</v>
      </c>
      <c r="D75" s="97"/>
      <c r="E75" s="98">
        <v>2</v>
      </c>
      <c r="F75" s="99"/>
      <c r="G75" s="100">
        <v>700</v>
      </c>
      <c r="H75" s="100"/>
      <c r="I75" s="91" t="s">
        <v>5</v>
      </c>
      <c r="J75" s="53">
        <f>C75*単価票!$D$4</f>
        <v>0</v>
      </c>
      <c r="K75" s="53">
        <f>IF(D75="",0,VLOOKUP(D75,単価票!$C$5:$D$7,2,0))</f>
        <v>0</v>
      </c>
      <c r="L75" s="53">
        <f>IF(F75="*",(E75-1)*単価票!$D$11+単価票!$D$10,(E75-1)*単価票!$D$9+単価票!$D$8)</f>
        <v>0</v>
      </c>
      <c r="M75" s="53">
        <f>1*単価票!$D$15</f>
        <v>0</v>
      </c>
      <c r="N75" s="53">
        <f>SUM(J75:M75)</f>
        <v>0</v>
      </c>
      <c r="O75" s="54">
        <f>単価票!$D$12*H75</f>
        <v>0</v>
      </c>
      <c r="P75" s="53">
        <f>IF(I75="*",単価票!$D$13,0)</f>
        <v>0</v>
      </c>
      <c r="Q75" s="53">
        <f>(ROUNDDOWN((J75+K75+L75+M75)*G75,0))+O75+P75</f>
        <v>0</v>
      </c>
      <c r="R75" s="114">
        <v>1.1000000000000001</v>
      </c>
      <c r="S75" s="53">
        <f t="shared" si="5"/>
        <v>0</v>
      </c>
    </row>
    <row r="76" spans="2:19">
      <c r="B76" s="109" t="s">
        <v>217</v>
      </c>
      <c r="C76" s="82">
        <v>14</v>
      </c>
      <c r="D76" s="83"/>
      <c r="E76" s="84">
        <v>1</v>
      </c>
      <c r="F76" s="56"/>
      <c r="G76" s="38">
        <v>10</v>
      </c>
      <c r="H76" s="38"/>
      <c r="I76" s="56"/>
      <c r="J76" s="53">
        <f>C76*単価票!$D$4</f>
        <v>0</v>
      </c>
      <c r="K76" s="53">
        <f>IF(D76="",0,VLOOKUP(D76,単価票!$C$5:$D$7,2,0))</f>
        <v>0</v>
      </c>
      <c r="L76" s="53">
        <f>IF(F76="*",(E76-1)*単価票!$D$11+単価票!$D$10,(E76-1)*単価票!$D$9+単価票!$D$8)</f>
        <v>0</v>
      </c>
      <c r="M76" s="53">
        <f>1*単価票!$D$15</f>
        <v>0</v>
      </c>
      <c r="N76" s="53">
        <f>SUM(J76:M76)</f>
        <v>0</v>
      </c>
      <c r="O76" s="54">
        <f>単価票!$D$12*H76</f>
        <v>0</v>
      </c>
      <c r="P76" s="53">
        <f>IF(I76="*",単価票!$D$13,0)</f>
        <v>0</v>
      </c>
      <c r="Q76" s="53">
        <f>(ROUNDDOWN((J76+K76+L76+M76)*G76,0))+O76+P76</f>
        <v>0</v>
      </c>
      <c r="R76" s="114">
        <v>1.1000000000000001</v>
      </c>
      <c r="S76" s="53">
        <f t="shared" si="5"/>
        <v>0</v>
      </c>
    </row>
    <row r="77" spans="2:19">
      <c r="B77" s="60" t="s">
        <v>77</v>
      </c>
      <c r="C77" s="82">
        <v>4</v>
      </c>
      <c r="D77" s="83"/>
      <c r="E77" s="84">
        <v>1</v>
      </c>
      <c r="F77" s="56"/>
      <c r="G77" s="38">
        <v>50</v>
      </c>
      <c r="H77" s="38"/>
      <c r="I77" s="56"/>
      <c r="J77" s="53">
        <f>C77*単価票!$D$4</f>
        <v>0</v>
      </c>
      <c r="K77" s="53">
        <f>IF(D77="",0,VLOOKUP(D77,単価票!$C$5:$D$7,2,0))</f>
        <v>0</v>
      </c>
      <c r="L77" s="53">
        <f>IF(F77="*",(E77-1)*単価票!$D$11+単価票!$D$10,(E77-1)*単価票!$D$9+単価票!$D$8)</f>
        <v>0</v>
      </c>
      <c r="M77" s="53">
        <f>1*単価票!$D$15</f>
        <v>0</v>
      </c>
      <c r="N77" s="53">
        <f>SUM(J77:M77)</f>
        <v>0</v>
      </c>
      <c r="O77" s="54">
        <f>単価票!$D$12*H77</f>
        <v>0</v>
      </c>
      <c r="P77" s="53">
        <f>IF(I77="*",単価票!$D$13,0)</f>
        <v>0</v>
      </c>
      <c r="Q77" s="53">
        <f>(ROUNDDOWN((J77+K77+L77+M77)*G77,0))+O77+P77</f>
        <v>0</v>
      </c>
      <c r="R77" s="114">
        <v>1.1000000000000001</v>
      </c>
      <c r="S77" s="53">
        <f t="shared" si="5"/>
        <v>0</v>
      </c>
    </row>
    <row r="78" spans="2:19">
      <c r="B78" s="60" t="s">
        <v>218</v>
      </c>
      <c r="C78" s="82">
        <v>4</v>
      </c>
      <c r="D78" s="83"/>
      <c r="E78" s="84">
        <v>1</v>
      </c>
      <c r="F78" s="56"/>
      <c r="G78" s="38">
        <v>10</v>
      </c>
      <c r="H78" s="38"/>
      <c r="I78" s="56"/>
      <c r="J78" s="53">
        <f>C78*単価票!$D$4</f>
        <v>0</v>
      </c>
      <c r="K78" s="53">
        <f>IF(D78="",0,VLOOKUP(D78,単価票!$C$5:$D$7,2,0))</f>
        <v>0</v>
      </c>
      <c r="L78" s="53">
        <f>IF(F78="*",(E78-1)*単価票!$D$11+単価票!$D$10,(E78-1)*単価票!$D$9+単価票!$D$8)</f>
        <v>0</v>
      </c>
      <c r="M78" s="53">
        <f>1*単価票!$D$15</f>
        <v>0</v>
      </c>
      <c r="N78" s="53">
        <f t="shared" si="3"/>
        <v>0</v>
      </c>
      <c r="O78" s="54">
        <f>単価票!$D$12*H78</f>
        <v>0</v>
      </c>
      <c r="P78" s="53">
        <f>IF(I78="*",単価票!$D$13,0)</f>
        <v>0</v>
      </c>
      <c r="Q78" s="53">
        <f t="shared" si="4"/>
        <v>0</v>
      </c>
      <c r="R78" s="114">
        <v>1.1000000000000001</v>
      </c>
      <c r="S78" s="53">
        <f t="shared" si="5"/>
        <v>0</v>
      </c>
    </row>
    <row r="79" spans="2:19">
      <c r="B79" s="60" t="s">
        <v>78</v>
      </c>
      <c r="C79" s="82">
        <v>14</v>
      </c>
      <c r="D79" s="83"/>
      <c r="E79" s="84">
        <v>2</v>
      </c>
      <c r="F79" s="56"/>
      <c r="G79" s="38">
        <v>800</v>
      </c>
      <c r="H79" s="38"/>
      <c r="I79" s="56"/>
      <c r="J79" s="53">
        <f>C79*単価票!$D$4</f>
        <v>0</v>
      </c>
      <c r="K79" s="53">
        <f>IF(D79="",0,VLOOKUP(D79,単価票!$C$5:$D$7,2,0))</f>
        <v>0</v>
      </c>
      <c r="L79" s="53">
        <f>IF(F79="*",(E79-1)*単価票!$D$11+単価票!$D$10,(E79-1)*単価票!$D$9+単価票!$D$8)</f>
        <v>0</v>
      </c>
      <c r="M79" s="53">
        <f>1*単価票!$D$15</f>
        <v>0</v>
      </c>
      <c r="N79" s="53">
        <f t="shared" si="3"/>
        <v>0</v>
      </c>
      <c r="O79" s="54">
        <f>単価票!$D$12*H79</f>
        <v>0</v>
      </c>
      <c r="P79" s="53">
        <f>IF(I79="*",単価票!$D$13,0)</f>
        <v>0</v>
      </c>
      <c r="Q79" s="53">
        <f t="shared" si="4"/>
        <v>0</v>
      </c>
      <c r="R79" s="114">
        <v>1.1000000000000001</v>
      </c>
      <c r="S79" s="53">
        <f t="shared" si="5"/>
        <v>0</v>
      </c>
    </row>
    <row r="80" spans="2:19">
      <c r="B80" s="60" t="s">
        <v>219</v>
      </c>
      <c r="C80" s="82">
        <v>14</v>
      </c>
      <c r="D80" s="83"/>
      <c r="E80" s="84">
        <v>1</v>
      </c>
      <c r="F80" s="56"/>
      <c r="G80" s="38">
        <v>50</v>
      </c>
      <c r="H80" s="38"/>
      <c r="I80" s="56"/>
      <c r="J80" s="53">
        <f>C80*単価票!$D$4</f>
        <v>0</v>
      </c>
      <c r="K80" s="53">
        <f>IF(D80="",0,VLOOKUP(D80,単価票!$C$5:$D$7,2,0))</f>
        <v>0</v>
      </c>
      <c r="L80" s="53">
        <f>IF(F80="*",(E80-1)*単価票!$D$11+単価票!$D$10,(E80-1)*単価票!$D$9+単価票!$D$8)</f>
        <v>0</v>
      </c>
      <c r="M80" s="53">
        <f>1*単価票!$D$15</f>
        <v>0</v>
      </c>
      <c r="N80" s="53">
        <f t="shared" si="3"/>
        <v>0</v>
      </c>
      <c r="O80" s="54">
        <f>単価票!$D$12*H80</f>
        <v>0</v>
      </c>
      <c r="P80" s="53">
        <f>IF(I80="*",単価票!$D$13,0)</f>
        <v>0</v>
      </c>
      <c r="Q80" s="53">
        <f t="shared" si="4"/>
        <v>0</v>
      </c>
      <c r="R80" s="114">
        <v>1.1000000000000001</v>
      </c>
      <c r="S80" s="53">
        <f t="shared" si="5"/>
        <v>0</v>
      </c>
    </row>
    <row r="81" spans="2:19">
      <c r="B81" s="60" t="s">
        <v>79</v>
      </c>
      <c r="C81" s="82">
        <v>14</v>
      </c>
      <c r="D81" s="83"/>
      <c r="E81" s="84">
        <v>3</v>
      </c>
      <c r="F81" s="56"/>
      <c r="G81" s="38">
        <v>100</v>
      </c>
      <c r="H81" s="38"/>
      <c r="I81" s="56"/>
      <c r="J81" s="53">
        <f>C81*単価票!$D$4</f>
        <v>0</v>
      </c>
      <c r="K81" s="53">
        <f>IF(D81="",0,VLOOKUP(D81,単価票!$C$5:$D$7,2,0))</f>
        <v>0</v>
      </c>
      <c r="L81" s="53">
        <f>IF(F81="*",(E81-1)*単価票!$D$11+単価票!$D$10,(E81-1)*単価票!$D$9+単価票!$D$8)</f>
        <v>0</v>
      </c>
      <c r="M81" s="53">
        <f>1*単価票!$D$15</f>
        <v>0</v>
      </c>
      <c r="N81" s="53">
        <f t="shared" si="3"/>
        <v>0</v>
      </c>
      <c r="O81" s="54">
        <f>単価票!$D$12*H81</f>
        <v>0</v>
      </c>
      <c r="P81" s="53">
        <f>IF(I81="*",単価票!$D$13,0)</f>
        <v>0</v>
      </c>
      <c r="Q81" s="53">
        <f t="shared" si="4"/>
        <v>0</v>
      </c>
      <c r="R81" s="114">
        <v>1.1000000000000001</v>
      </c>
      <c r="S81" s="53">
        <f t="shared" si="5"/>
        <v>0</v>
      </c>
    </row>
    <row r="82" spans="2:19">
      <c r="B82" s="60" t="s">
        <v>220</v>
      </c>
      <c r="C82" s="82">
        <v>14</v>
      </c>
      <c r="D82" s="83"/>
      <c r="E82" s="84">
        <v>1</v>
      </c>
      <c r="F82" s="56"/>
      <c r="G82" s="38">
        <v>20</v>
      </c>
      <c r="H82" s="38"/>
      <c r="I82" s="56"/>
      <c r="J82" s="53">
        <f>C82*単価票!$D$4</f>
        <v>0</v>
      </c>
      <c r="K82" s="53">
        <f>IF(D82="",0,VLOOKUP(D82,単価票!$C$5:$D$7,2,0))</f>
        <v>0</v>
      </c>
      <c r="L82" s="53">
        <f>IF(F82="*",(E82-1)*単価票!$D$11+単価票!$D$10,(E82-1)*単価票!$D$9+単価票!$D$8)</f>
        <v>0</v>
      </c>
      <c r="M82" s="53">
        <f>1*単価票!$D$15</f>
        <v>0</v>
      </c>
      <c r="N82" s="53">
        <f t="shared" si="3"/>
        <v>0</v>
      </c>
      <c r="O82" s="54">
        <f>単価票!$D$12*H82</f>
        <v>0</v>
      </c>
      <c r="P82" s="53">
        <f>IF(I82="*",単価票!$D$13,0)</f>
        <v>0</v>
      </c>
      <c r="Q82" s="53">
        <f t="shared" si="4"/>
        <v>0</v>
      </c>
      <c r="R82" s="114">
        <v>1.1000000000000001</v>
      </c>
      <c r="S82" s="53">
        <f t="shared" si="5"/>
        <v>0</v>
      </c>
    </row>
    <row r="83" spans="2:19">
      <c r="B83" s="55" t="s">
        <v>80</v>
      </c>
      <c r="C83" s="101">
        <v>4</v>
      </c>
      <c r="D83" s="102"/>
      <c r="E83" s="103">
        <v>1</v>
      </c>
      <c r="F83" s="64"/>
      <c r="G83" s="65">
        <v>300</v>
      </c>
      <c r="H83" s="65"/>
      <c r="I83" s="64"/>
      <c r="J83" s="53">
        <f>C83*単価票!$D$4</f>
        <v>0</v>
      </c>
      <c r="K83" s="53">
        <f>IF(D83="",0,VLOOKUP(D83,単価票!$C$5:$D$7,2,0))</f>
        <v>0</v>
      </c>
      <c r="L83" s="53">
        <f>IF(F83="*",(E83-1)*単価票!$D$11+単価票!$D$10,(E83-1)*単価票!$D$9+単価票!$D$8)</f>
        <v>0</v>
      </c>
      <c r="M83" s="53">
        <f>1*単価票!$D$15</f>
        <v>0</v>
      </c>
      <c r="N83" s="53">
        <f t="shared" si="3"/>
        <v>0</v>
      </c>
      <c r="O83" s="54">
        <f>単価票!$D$12*H83</f>
        <v>0</v>
      </c>
      <c r="P83" s="53">
        <f>IF(I83="*",単価票!$D$13,0)</f>
        <v>0</v>
      </c>
      <c r="Q83" s="53">
        <f t="shared" si="4"/>
        <v>0</v>
      </c>
      <c r="R83" s="114">
        <v>1.1000000000000001</v>
      </c>
      <c r="S83" s="53">
        <f t="shared" si="5"/>
        <v>0</v>
      </c>
    </row>
    <row r="84" spans="2:19">
      <c r="B84" s="55" t="s">
        <v>221</v>
      </c>
      <c r="C84" s="101">
        <v>4</v>
      </c>
      <c r="D84" s="102"/>
      <c r="E84" s="103">
        <v>1</v>
      </c>
      <c r="F84" s="64"/>
      <c r="G84" s="65">
        <v>30</v>
      </c>
      <c r="H84" s="65"/>
      <c r="I84" s="64"/>
      <c r="J84" s="53">
        <f>C84*単価票!$D$4</f>
        <v>0</v>
      </c>
      <c r="K84" s="53">
        <f>IF(D84="",0,VLOOKUP(D84,単価票!$C$5:$D$7,2,0))</f>
        <v>0</v>
      </c>
      <c r="L84" s="53">
        <f>IF(F84="*",(E84-1)*単価票!$D$11+単価票!$D$10,(E84-1)*単価票!$D$9+単価票!$D$8)</f>
        <v>0</v>
      </c>
      <c r="M84" s="53">
        <f>1*単価票!$D$15</f>
        <v>0</v>
      </c>
      <c r="N84" s="53">
        <f t="shared" si="3"/>
        <v>0</v>
      </c>
      <c r="O84" s="54">
        <f>単価票!$D$12*H84</f>
        <v>0</v>
      </c>
      <c r="P84" s="53">
        <f>IF(I84="*",単価票!$D$13,0)</f>
        <v>0</v>
      </c>
      <c r="Q84" s="53">
        <f t="shared" si="4"/>
        <v>0</v>
      </c>
      <c r="R84" s="114">
        <v>1.1000000000000001</v>
      </c>
      <c r="S84" s="53">
        <f t="shared" si="5"/>
        <v>0</v>
      </c>
    </row>
    <row r="85" spans="2:19">
      <c r="B85" s="55" t="s">
        <v>81</v>
      </c>
      <c r="C85" s="101">
        <v>4</v>
      </c>
      <c r="D85" s="102"/>
      <c r="E85" s="103">
        <v>2</v>
      </c>
      <c r="F85" s="64"/>
      <c r="G85" s="65">
        <v>15</v>
      </c>
      <c r="H85" s="65"/>
      <c r="I85" s="64"/>
      <c r="J85" s="53">
        <f>C85*単価票!$D$4</f>
        <v>0</v>
      </c>
      <c r="K85" s="53">
        <f>IF(D85="",0,VLOOKUP(D85,単価票!$C$5:$D$7,2,0))</f>
        <v>0</v>
      </c>
      <c r="L85" s="53">
        <f>IF(F85="*",(E85-1)*単価票!$D$11+単価票!$D$10,(E85-1)*単価票!$D$9+単価票!$D$8)</f>
        <v>0</v>
      </c>
      <c r="M85" s="53">
        <f>1*単価票!$D$15</f>
        <v>0</v>
      </c>
      <c r="N85" s="53">
        <f t="shared" si="3"/>
        <v>0</v>
      </c>
      <c r="O85" s="54">
        <f>単価票!$D$12*H85</f>
        <v>0</v>
      </c>
      <c r="P85" s="53">
        <f>IF(I85="*",単価票!$D$13,0)</f>
        <v>0</v>
      </c>
      <c r="Q85" s="53">
        <f>(ROUNDDOWN((J85+K85+L85+M85)*G85,0))+O85+P85</f>
        <v>0</v>
      </c>
      <c r="R85" s="114">
        <v>1.1000000000000001</v>
      </c>
      <c r="S85" s="53">
        <f t="shared" si="5"/>
        <v>0</v>
      </c>
    </row>
    <row r="86" spans="2:19">
      <c r="B86" s="55" t="s">
        <v>222</v>
      </c>
      <c r="C86" s="101">
        <v>4</v>
      </c>
      <c r="D86" s="102"/>
      <c r="E86" s="103">
        <v>1</v>
      </c>
      <c r="F86" s="64"/>
      <c r="G86" s="65">
        <v>10</v>
      </c>
      <c r="H86" s="65"/>
      <c r="I86" s="64"/>
      <c r="J86" s="53">
        <f>C86*単価票!$D$4</f>
        <v>0</v>
      </c>
      <c r="K86" s="53">
        <f>IF(D86="",0,VLOOKUP(D86,単価票!$C$5:$D$7,2,0))</f>
        <v>0</v>
      </c>
      <c r="L86" s="53">
        <f>IF(F86="*",(E86-1)*単価票!$D$11+単価票!$D$10,(E86-1)*単価票!$D$9+単価票!$D$8)</f>
        <v>0</v>
      </c>
      <c r="M86" s="53">
        <f>1*単価票!$D$15</f>
        <v>0</v>
      </c>
      <c r="N86" s="53">
        <f t="shared" si="3"/>
        <v>0</v>
      </c>
      <c r="O86" s="54">
        <f>単価票!$D$12*H86</f>
        <v>0</v>
      </c>
      <c r="P86" s="53">
        <f>IF(I86="*",単価票!$D$13,0)</f>
        <v>0</v>
      </c>
      <c r="Q86" s="53">
        <f t="shared" si="4"/>
        <v>0</v>
      </c>
      <c r="R86" s="114">
        <v>1.1000000000000001</v>
      </c>
      <c r="S86" s="53">
        <f t="shared" si="5"/>
        <v>0</v>
      </c>
    </row>
    <row r="87" spans="2:19">
      <c r="B87" s="55" t="s">
        <v>62</v>
      </c>
      <c r="C87" s="101">
        <v>4</v>
      </c>
      <c r="D87" s="102"/>
      <c r="E87" s="103">
        <v>1</v>
      </c>
      <c r="F87" s="64"/>
      <c r="G87" s="65">
        <v>200</v>
      </c>
      <c r="H87" s="65"/>
      <c r="I87" s="64"/>
      <c r="J87" s="53">
        <f>C87*単価票!$D$4</f>
        <v>0</v>
      </c>
      <c r="K87" s="53">
        <f>IF(D87="",0,VLOOKUP(D87,単価票!$C$5:$D$7,2,0))</f>
        <v>0</v>
      </c>
      <c r="L87" s="53">
        <f>IF(F87="*",(E87-1)*単価票!$D$11+単価票!$D$10,(E87-1)*単価票!$D$9+単価票!$D$8)</f>
        <v>0</v>
      </c>
      <c r="M87" s="53">
        <f>1*単価票!$D$15</f>
        <v>0</v>
      </c>
      <c r="N87" s="53">
        <f t="shared" si="3"/>
        <v>0</v>
      </c>
      <c r="O87" s="54">
        <f>単価票!$D$12*H87</f>
        <v>0</v>
      </c>
      <c r="P87" s="53">
        <f>IF(I87="*",単価票!$D$13,0)</f>
        <v>0</v>
      </c>
      <c r="Q87" s="53">
        <f t="shared" si="4"/>
        <v>0</v>
      </c>
      <c r="R87" s="114">
        <v>1.1000000000000001</v>
      </c>
      <c r="S87" s="53">
        <f t="shared" si="5"/>
        <v>0</v>
      </c>
    </row>
    <row r="88" spans="2:19">
      <c r="B88" s="61" t="s">
        <v>63</v>
      </c>
      <c r="C88" s="93">
        <v>4</v>
      </c>
      <c r="D88" s="94"/>
      <c r="E88" s="95">
        <v>1</v>
      </c>
      <c r="F88" s="62"/>
      <c r="G88" s="63">
        <v>15</v>
      </c>
      <c r="H88" s="63"/>
      <c r="I88" s="62"/>
      <c r="J88" s="53">
        <f>C88*単価票!$D$4</f>
        <v>0</v>
      </c>
      <c r="K88" s="53">
        <f>IF(D88="",0,VLOOKUP(D88,単価票!$C$5:$D$7,2,0))</f>
        <v>0</v>
      </c>
      <c r="L88" s="53">
        <f>IF(F88="*",(E88-1)*単価票!$D$11+単価票!$D$10,(E88-1)*単価票!$D$9+単価票!$D$8)</f>
        <v>0</v>
      </c>
      <c r="M88" s="53">
        <f>1*単価票!$D$15</f>
        <v>0</v>
      </c>
      <c r="N88" s="53">
        <f t="shared" si="3"/>
        <v>0</v>
      </c>
      <c r="O88" s="54">
        <f>単価票!$D$12*H88</f>
        <v>0</v>
      </c>
      <c r="P88" s="53">
        <f>IF(I88="*",単価票!$D$13,0)</f>
        <v>0</v>
      </c>
      <c r="Q88" s="53">
        <f t="shared" si="4"/>
        <v>0</v>
      </c>
      <c r="R88" s="114">
        <v>1.1000000000000001</v>
      </c>
      <c r="S88" s="53">
        <f t="shared" si="5"/>
        <v>0</v>
      </c>
    </row>
    <row r="89" spans="2:19">
      <c r="B89" s="59" t="s">
        <v>82</v>
      </c>
      <c r="C89" s="96">
        <v>14</v>
      </c>
      <c r="D89" s="97"/>
      <c r="E89" s="98">
        <v>2</v>
      </c>
      <c r="F89" s="99"/>
      <c r="G89" s="100">
        <v>700</v>
      </c>
      <c r="H89" s="100"/>
      <c r="I89" s="91" t="s">
        <v>5</v>
      </c>
      <c r="J89" s="53">
        <f>C89*単価票!$D$4</f>
        <v>0</v>
      </c>
      <c r="K89" s="53">
        <f>IF(D89="",0,VLOOKUP(D89,単価票!$C$5:$D$7,2,0))</f>
        <v>0</v>
      </c>
      <c r="L89" s="53">
        <f>IF(F89="*",(E89-1)*単価票!$D$11+単価票!$D$10,(E89-1)*単価票!$D$9+単価票!$D$8)</f>
        <v>0</v>
      </c>
      <c r="M89" s="53">
        <f>1*単価票!$D$15</f>
        <v>0</v>
      </c>
      <c r="N89" s="53">
        <f>SUM(J89:M89)</f>
        <v>0</v>
      </c>
      <c r="O89" s="54">
        <f>単価票!$D$12*H89</f>
        <v>0</v>
      </c>
      <c r="P89" s="53">
        <f>IF(I89="*",単価票!$D$13,0)</f>
        <v>0</v>
      </c>
      <c r="Q89" s="53">
        <f>(ROUNDDOWN((J89+K89+L89+M89)*G89,0))+O89+P89</f>
        <v>0</v>
      </c>
      <c r="R89" s="114">
        <v>1.1000000000000001</v>
      </c>
      <c r="S89" s="53">
        <f t="shared" si="5"/>
        <v>0</v>
      </c>
    </row>
    <row r="90" spans="2:19">
      <c r="B90" s="109" t="s">
        <v>223</v>
      </c>
      <c r="C90" s="82">
        <v>14</v>
      </c>
      <c r="D90" s="83"/>
      <c r="E90" s="84">
        <v>1</v>
      </c>
      <c r="F90" s="56"/>
      <c r="G90" s="38">
        <v>10</v>
      </c>
      <c r="H90" s="38"/>
      <c r="I90" s="56"/>
      <c r="J90" s="53">
        <f>C90*単価票!$D$4</f>
        <v>0</v>
      </c>
      <c r="K90" s="53">
        <f>IF(D90="",0,VLOOKUP(D90,単価票!$C$5:$D$7,2,0))</f>
        <v>0</v>
      </c>
      <c r="L90" s="53">
        <f>IF(F90="*",(E90-1)*単価票!$D$11+単価票!$D$10,(E90-1)*単価票!$D$9+単価票!$D$8)</f>
        <v>0</v>
      </c>
      <c r="M90" s="53">
        <f>1*単価票!$D$15</f>
        <v>0</v>
      </c>
      <c r="N90" s="53">
        <f>SUM(J90:M90)</f>
        <v>0</v>
      </c>
      <c r="O90" s="54">
        <f>単価票!$D$12*H90</f>
        <v>0</v>
      </c>
      <c r="P90" s="53">
        <f>IF(I90="*",単価票!$D$13,0)</f>
        <v>0</v>
      </c>
      <c r="Q90" s="53">
        <f>(ROUNDDOWN((J90+K90+L90+M90)*G90,0))+O90+P90</f>
        <v>0</v>
      </c>
      <c r="R90" s="114">
        <v>1.1000000000000001</v>
      </c>
      <c r="S90" s="53">
        <f t="shared" si="5"/>
        <v>0</v>
      </c>
    </row>
    <row r="91" spans="2:19">
      <c r="B91" s="60" t="s">
        <v>83</v>
      </c>
      <c r="C91" s="82">
        <v>4</v>
      </c>
      <c r="D91" s="83"/>
      <c r="E91" s="84">
        <v>1</v>
      </c>
      <c r="F91" s="56"/>
      <c r="G91" s="38">
        <v>50</v>
      </c>
      <c r="H91" s="38"/>
      <c r="I91" s="56"/>
      <c r="J91" s="53">
        <f>C91*単価票!$D$4</f>
        <v>0</v>
      </c>
      <c r="K91" s="53">
        <f>IF(D91="",0,VLOOKUP(D91,単価票!$C$5:$D$7,2,0))</f>
        <v>0</v>
      </c>
      <c r="L91" s="53">
        <f>IF(F91="*",(E91-1)*単価票!$D$11+単価票!$D$10,(E91-1)*単価票!$D$9+単価票!$D$8)</f>
        <v>0</v>
      </c>
      <c r="M91" s="53">
        <f>1*単価票!$D$15</f>
        <v>0</v>
      </c>
      <c r="N91" s="53">
        <f>SUM(J91:M91)</f>
        <v>0</v>
      </c>
      <c r="O91" s="54">
        <f>単価票!$D$12*H91</f>
        <v>0</v>
      </c>
      <c r="P91" s="53">
        <f>IF(I91="*",単価票!$D$13,0)</f>
        <v>0</v>
      </c>
      <c r="Q91" s="53">
        <f>(ROUNDDOWN((J91+K91+L91+M91)*G91,0))+O91+P91</f>
        <v>0</v>
      </c>
      <c r="R91" s="114">
        <v>1.1000000000000001</v>
      </c>
      <c r="S91" s="53">
        <f t="shared" si="5"/>
        <v>0</v>
      </c>
    </row>
    <row r="92" spans="2:19">
      <c r="B92" s="60" t="s">
        <v>224</v>
      </c>
      <c r="C92" s="82">
        <v>4</v>
      </c>
      <c r="D92" s="83"/>
      <c r="E92" s="84">
        <v>1</v>
      </c>
      <c r="F92" s="56"/>
      <c r="G92" s="38">
        <v>10</v>
      </c>
      <c r="H92" s="38"/>
      <c r="I92" s="56"/>
      <c r="J92" s="53">
        <f>C92*単価票!$D$4</f>
        <v>0</v>
      </c>
      <c r="K92" s="53">
        <f>IF(D92="",0,VLOOKUP(D92,単価票!$C$5:$D$7,2,0))</f>
        <v>0</v>
      </c>
      <c r="L92" s="53">
        <f>IF(F92="*",(E92-1)*単価票!$D$11+単価票!$D$10,(E92-1)*単価票!$D$9+単価票!$D$8)</f>
        <v>0</v>
      </c>
      <c r="M92" s="53">
        <f>1*単価票!$D$15</f>
        <v>0</v>
      </c>
      <c r="N92" s="53">
        <f>SUM(J92:M92)</f>
        <v>0</v>
      </c>
      <c r="O92" s="54">
        <f>単価票!$D$12*H92</f>
        <v>0</v>
      </c>
      <c r="P92" s="53">
        <f>IF(I92="*",単価票!$D$13,0)</f>
        <v>0</v>
      </c>
      <c r="Q92" s="53">
        <f>(ROUNDDOWN((J92+K92+L92+M92)*G92,0))+O92+P92</f>
        <v>0</v>
      </c>
      <c r="R92" s="114">
        <v>1.1000000000000001</v>
      </c>
      <c r="S92" s="53">
        <f t="shared" si="5"/>
        <v>0</v>
      </c>
    </row>
    <row r="93" spans="2:19">
      <c r="B93" s="60" t="s">
        <v>84</v>
      </c>
      <c r="C93" s="82">
        <v>14</v>
      </c>
      <c r="D93" s="83"/>
      <c r="E93" s="84">
        <v>2</v>
      </c>
      <c r="F93" s="56"/>
      <c r="G93" s="38">
        <v>800</v>
      </c>
      <c r="H93" s="38"/>
      <c r="I93" s="56"/>
      <c r="J93" s="53">
        <f>C93*単価票!$D$4</f>
        <v>0</v>
      </c>
      <c r="K93" s="53">
        <f>IF(D93="",0,VLOOKUP(D93,単価票!$C$5:$D$7,2,0))</f>
        <v>0</v>
      </c>
      <c r="L93" s="53">
        <f>IF(F93="*",(E93-1)*単価票!$D$11+単価票!$D$10,(E93-1)*単価票!$D$9+単価票!$D$8)</f>
        <v>0</v>
      </c>
      <c r="M93" s="53">
        <f>1*単価票!$D$15</f>
        <v>0</v>
      </c>
      <c r="N93" s="53">
        <f t="shared" si="3"/>
        <v>0</v>
      </c>
      <c r="O93" s="54">
        <f>単価票!$D$12*H93</f>
        <v>0</v>
      </c>
      <c r="P93" s="53">
        <f>IF(I93="*",単価票!$D$13,0)</f>
        <v>0</v>
      </c>
      <c r="Q93" s="53">
        <f t="shared" si="4"/>
        <v>0</v>
      </c>
      <c r="R93" s="114">
        <v>1.1000000000000001</v>
      </c>
      <c r="S93" s="53">
        <f t="shared" si="5"/>
        <v>0</v>
      </c>
    </row>
    <row r="94" spans="2:19">
      <c r="B94" s="60" t="s">
        <v>225</v>
      </c>
      <c r="C94" s="82">
        <v>14</v>
      </c>
      <c r="D94" s="83"/>
      <c r="E94" s="84">
        <v>1</v>
      </c>
      <c r="F94" s="56"/>
      <c r="G94" s="38">
        <v>50</v>
      </c>
      <c r="H94" s="38"/>
      <c r="I94" s="56"/>
      <c r="J94" s="53">
        <f>C94*単価票!$D$4</f>
        <v>0</v>
      </c>
      <c r="K94" s="53">
        <f>IF(D94="",0,VLOOKUP(D94,単価票!$C$5:$D$7,2,0))</f>
        <v>0</v>
      </c>
      <c r="L94" s="53">
        <f>IF(F94="*",(E94-1)*単価票!$D$11+単価票!$D$10,(E94-1)*単価票!$D$9+単価票!$D$8)</f>
        <v>0</v>
      </c>
      <c r="M94" s="53">
        <f>1*単価票!$D$15</f>
        <v>0</v>
      </c>
      <c r="N94" s="53">
        <f t="shared" si="3"/>
        <v>0</v>
      </c>
      <c r="O94" s="54">
        <f>単価票!$D$12*H94</f>
        <v>0</v>
      </c>
      <c r="P94" s="53">
        <f>IF(I94="*",単価票!$D$13,0)</f>
        <v>0</v>
      </c>
      <c r="Q94" s="53">
        <f t="shared" si="4"/>
        <v>0</v>
      </c>
      <c r="R94" s="114">
        <v>1.1000000000000001</v>
      </c>
      <c r="S94" s="53">
        <f t="shared" si="5"/>
        <v>0</v>
      </c>
    </row>
    <row r="95" spans="2:19">
      <c r="B95" s="60" t="s">
        <v>85</v>
      </c>
      <c r="C95" s="82">
        <v>14</v>
      </c>
      <c r="D95" s="83"/>
      <c r="E95" s="84">
        <v>3</v>
      </c>
      <c r="F95" s="56"/>
      <c r="G95" s="38">
        <v>100</v>
      </c>
      <c r="H95" s="38"/>
      <c r="I95" s="56"/>
      <c r="J95" s="53">
        <f>C95*単価票!$D$4</f>
        <v>0</v>
      </c>
      <c r="K95" s="53">
        <f>IF(D95="",0,VLOOKUP(D95,単価票!$C$5:$D$7,2,0))</f>
        <v>0</v>
      </c>
      <c r="L95" s="53">
        <f>IF(F95="*",(E95-1)*単価票!$D$11+単価票!$D$10,(E95-1)*単価票!$D$9+単価票!$D$8)</f>
        <v>0</v>
      </c>
      <c r="M95" s="53">
        <f>1*単価票!$D$15</f>
        <v>0</v>
      </c>
      <c r="N95" s="53">
        <f>SUM(J95:M95)</f>
        <v>0</v>
      </c>
      <c r="O95" s="54">
        <f>単価票!$D$12*H95</f>
        <v>0</v>
      </c>
      <c r="P95" s="53">
        <f>IF(I95="*",単価票!$D$13,0)</f>
        <v>0</v>
      </c>
      <c r="Q95" s="53">
        <f>(ROUNDDOWN((J95+K95+L95+M95)*G95,0))+O95+P95</f>
        <v>0</v>
      </c>
      <c r="R95" s="114">
        <v>1.1000000000000001</v>
      </c>
      <c r="S95" s="53">
        <f t="shared" si="5"/>
        <v>0</v>
      </c>
    </row>
    <row r="96" spans="2:19">
      <c r="B96" s="60" t="s">
        <v>226</v>
      </c>
      <c r="C96" s="82">
        <v>14</v>
      </c>
      <c r="D96" s="83"/>
      <c r="E96" s="84">
        <v>1</v>
      </c>
      <c r="F96" s="56"/>
      <c r="G96" s="38">
        <v>20</v>
      </c>
      <c r="H96" s="38"/>
      <c r="I96" s="56"/>
      <c r="J96" s="53">
        <f>C96*単価票!$D$4</f>
        <v>0</v>
      </c>
      <c r="K96" s="53">
        <f>IF(D96="",0,VLOOKUP(D96,単価票!$C$5:$D$7,2,0))</f>
        <v>0</v>
      </c>
      <c r="L96" s="53">
        <f>IF(F96="*",(E96-1)*単価票!$D$11+単価票!$D$10,(E96-1)*単価票!$D$9+単価票!$D$8)</f>
        <v>0</v>
      </c>
      <c r="M96" s="53">
        <f>1*単価票!$D$15</f>
        <v>0</v>
      </c>
      <c r="N96" s="53">
        <f>SUM(J96:M96)</f>
        <v>0</v>
      </c>
      <c r="O96" s="54">
        <f>単価票!$D$12*H96</f>
        <v>0</v>
      </c>
      <c r="P96" s="53">
        <f>IF(I96="*",単価票!$D$13,0)</f>
        <v>0</v>
      </c>
      <c r="Q96" s="53">
        <f>(ROUNDDOWN((J96+K96+L96+M96)*G96,0))+O96+P96</f>
        <v>0</v>
      </c>
      <c r="R96" s="114">
        <v>1.1000000000000001</v>
      </c>
      <c r="S96" s="53">
        <f t="shared" si="5"/>
        <v>0</v>
      </c>
    </row>
    <row r="97" spans="2:19">
      <c r="B97" s="55" t="s">
        <v>86</v>
      </c>
      <c r="C97" s="101">
        <v>4</v>
      </c>
      <c r="D97" s="102"/>
      <c r="E97" s="103">
        <v>1</v>
      </c>
      <c r="F97" s="64"/>
      <c r="G97" s="65">
        <v>300</v>
      </c>
      <c r="H97" s="65"/>
      <c r="I97" s="64"/>
      <c r="J97" s="53">
        <f>C97*単価票!$D$4</f>
        <v>0</v>
      </c>
      <c r="K97" s="53">
        <f>IF(D97="",0,VLOOKUP(D97,単価票!$C$5:$D$7,2,0))</f>
        <v>0</v>
      </c>
      <c r="L97" s="53">
        <f>IF(F97="*",(E97-1)*単価票!$D$11+単価票!$D$10,(E97-1)*単価票!$D$9+単価票!$D$8)</f>
        <v>0</v>
      </c>
      <c r="M97" s="53">
        <f>1*単価票!$D$15</f>
        <v>0</v>
      </c>
      <c r="N97" s="53">
        <f t="shared" si="3"/>
        <v>0</v>
      </c>
      <c r="O97" s="54">
        <f>単価票!$D$12*H97</f>
        <v>0</v>
      </c>
      <c r="P97" s="53">
        <f>IF(I97="*",単価票!$D$13,0)</f>
        <v>0</v>
      </c>
      <c r="Q97" s="53">
        <f t="shared" si="4"/>
        <v>0</v>
      </c>
      <c r="R97" s="114">
        <v>1.1000000000000001</v>
      </c>
      <c r="S97" s="53">
        <f t="shared" si="5"/>
        <v>0</v>
      </c>
    </row>
    <row r="98" spans="2:19">
      <c r="B98" s="55" t="s">
        <v>227</v>
      </c>
      <c r="C98" s="101">
        <v>4</v>
      </c>
      <c r="D98" s="102"/>
      <c r="E98" s="103">
        <v>1</v>
      </c>
      <c r="F98" s="64"/>
      <c r="G98" s="65">
        <v>30</v>
      </c>
      <c r="H98" s="65"/>
      <c r="I98" s="64"/>
      <c r="J98" s="53">
        <f>C98*単価票!$D$4</f>
        <v>0</v>
      </c>
      <c r="K98" s="53">
        <f>IF(D98="",0,VLOOKUP(D98,単価票!$C$5:$D$7,2,0))</f>
        <v>0</v>
      </c>
      <c r="L98" s="53">
        <f>IF(F98="*",(E98-1)*単価票!$D$11+単価票!$D$10,(E98-1)*単価票!$D$9+単価票!$D$8)</f>
        <v>0</v>
      </c>
      <c r="M98" s="53">
        <f>1*単価票!$D$15</f>
        <v>0</v>
      </c>
      <c r="N98" s="53">
        <f t="shared" si="3"/>
        <v>0</v>
      </c>
      <c r="O98" s="54">
        <f>単価票!$D$12*H98</f>
        <v>0</v>
      </c>
      <c r="P98" s="53">
        <f>IF(I98="*",単価票!$D$13,0)</f>
        <v>0</v>
      </c>
      <c r="Q98" s="53">
        <f t="shared" si="4"/>
        <v>0</v>
      </c>
      <c r="R98" s="114">
        <v>1.1000000000000001</v>
      </c>
      <c r="S98" s="53">
        <f t="shared" si="5"/>
        <v>0</v>
      </c>
    </row>
    <row r="99" spans="2:19">
      <c r="B99" s="55" t="s">
        <v>87</v>
      </c>
      <c r="C99" s="101">
        <v>4</v>
      </c>
      <c r="D99" s="102"/>
      <c r="E99" s="103">
        <v>2</v>
      </c>
      <c r="F99" s="64"/>
      <c r="G99" s="65">
        <v>15</v>
      </c>
      <c r="H99" s="65"/>
      <c r="I99" s="64"/>
      <c r="J99" s="53">
        <f>C99*単価票!$D$4</f>
        <v>0</v>
      </c>
      <c r="K99" s="53">
        <f>IF(D99="",0,VLOOKUP(D99,単価票!$C$5:$D$7,2,0))</f>
        <v>0</v>
      </c>
      <c r="L99" s="53">
        <f>IF(F99="*",(E99-1)*単価票!$D$11+単価票!$D$10,(E99-1)*単価票!$D$9+単価票!$D$8)</f>
        <v>0</v>
      </c>
      <c r="M99" s="53">
        <f>1*単価票!$D$15</f>
        <v>0</v>
      </c>
      <c r="N99" s="53">
        <f t="shared" si="3"/>
        <v>0</v>
      </c>
      <c r="O99" s="54">
        <f>単価票!$D$12*H99</f>
        <v>0</v>
      </c>
      <c r="P99" s="53">
        <f>IF(I99="*",単価票!$D$13,0)</f>
        <v>0</v>
      </c>
      <c r="Q99" s="53">
        <f t="shared" si="4"/>
        <v>0</v>
      </c>
      <c r="R99" s="114">
        <v>1.1000000000000001</v>
      </c>
      <c r="S99" s="53">
        <f t="shared" si="5"/>
        <v>0</v>
      </c>
    </row>
    <row r="100" spans="2:19">
      <c r="B100" s="55" t="s">
        <v>228</v>
      </c>
      <c r="C100" s="101">
        <v>4</v>
      </c>
      <c r="D100" s="102"/>
      <c r="E100" s="103">
        <v>1</v>
      </c>
      <c r="F100" s="64"/>
      <c r="G100" s="65">
        <v>10</v>
      </c>
      <c r="H100" s="65"/>
      <c r="I100" s="64"/>
      <c r="J100" s="53">
        <f>C100*単価票!$D$4</f>
        <v>0</v>
      </c>
      <c r="K100" s="53">
        <f>IF(D100="",0,VLOOKUP(D100,単価票!$C$5:$D$7,2,0))</f>
        <v>0</v>
      </c>
      <c r="L100" s="53">
        <f>IF(F100="*",(E100-1)*単価票!$D$11+単価票!$D$10,(E100-1)*単価票!$D$9+単価票!$D$8)</f>
        <v>0</v>
      </c>
      <c r="M100" s="53">
        <f>1*単価票!$D$15</f>
        <v>0</v>
      </c>
      <c r="N100" s="53">
        <f>SUM(J100:M100)</f>
        <v>0</v>
      </c>
      <c r="O100" s="54">
        <f>単価票!$D$12*H100</f>
        <v>0</v>
      </c>
      <c r="P100" s="53">
        <f>IF(I100="*",単価票!$D$13,0)</f>
        <v>0</v>
      </c>
      <c r="Q100" s="53">
        <f>(ROUNDDOWN((J100+K100+L100+M100)*G100,0))+O100+P100</f>
        <v>0</v>
      </c>
      <c r="R100" s="114">
        <v>1.1000000000000001</v>
      </c>
      <c r="S100" s="53">
        <f t="shared" si="5"/>
        <v>0</v>
      </c>
    </row>
    <row r="101" spans="2:19">
      <c r="B101" s="55" t="s">
        <v>65</v>
      </c>
      <c r="C101" s="101">
        <v>4</v>
      </c>
      <c r="D101" s="102"/>
      <c r="E101" s="103">
        <v>1</v>
      </c>
      <c r="F101" s="64"/>
      <c r="G101" s="65">
        <v>200</v>
      </c>
      <c r="H101" s="65"/>
      <c r="I101" s="64"/>
      <c r="J101" s="53">
        <f>C101*単価票!$D$4</f>
        <v>0</v>
      </c>
      <c r="K101" s="53">
        <f>IF(D101="",0,VLOOKUP(D101,単価票!$C$5:$D$7,2,0))</f>
        <v>0</v>
      </c>
      <c r="L101" s="53">
        <f>IF(F101="*",(E101-1)*単価票!$D$11+単価票!$D$10,(E101-1)*単価票!$D$9+単価票!$D$8)</f>
        <v>0</v>
      </c>
      <c r="M101" s="53">
        <f>1*単価票!$D$15</f>
        <v>0</v>
      </c>
      <c r="N101" s="53">
        <f>SUM(J101:M101)</f>
        <v>0</v>
      </c>
      <c r="O101" s="54">
        <f>単価票!$D$12*H101</f>
        <v>0</v>
      </c>
      <c r="P101" s="53">
        <f>IF(I101="*",単価票!$D$13,0)</f>
        <v>0</v>
      </c>
      <c r="Q101" s="53">
        <f>(ROUNDDOWN((J101+K101+L101+M101)*G101,0))+O101+P101</f>
        <v>0</v>
      </c>
      <c r="R101" s="114">
        <v>1.1000000000000001</v>
      </c>
      <c r="S101" s="53">
        <f t="shared" si="5"/>
        <v>0</v>
      </c>
    </row>
    <row r="102" spans="2:19">
      <c r="B102" s="61" t="s">
        <v>66</v>
      </c>
      <c r="C102" s="93">
        <v>4</v>
      </c>
      <c r="D102" s="94"/>
      <c r="E102" s="95">
        <v>1</v>
      </c>
      <c r="F102" s="62"/>
      <c r="G102" s="63">
        <v>15</v>
      </c>
      <c r="H102" s="63"/>
      <c r="I102" s="62"/>
      <c r="J102" s="53">
        <f>C102*単価票!$D$4</f>
        <v>0</v>
      </c>
      <c r="K102" s="53">
        <f>IF(D102="",0,VLOOKUP(D102,単価票!$C$5:$D$7,2,0))</f>
        <v>0</v>
      </c>
      <c r="L102" s="53">
        <f>IF(F102="*",(E102-1)*単価票!$D$11+単価票!$D$10,(E102-1)*単価票!$D$9+単価票!$D$8)</f>
        <v>0</v>
      </c>
      <c r="M102" s="53">
        <f>1*単価票!$D$15</f>
        <v>0</v>
      </c>
      <c r="N102" s="53">
        <f t="shared" si="3"/>
        <v>0</v>
      </c>
      <c r="O102" s="54">
        <f>単価票!$D$12*H102</f>
        <v>0</v>
      </c>
      <c r="P102" s="53">
        <f>IF(I102="*",単価票!$D$13,0)</f>
        <v>0</v>
      </c>
      <c r="Q102" s="53">
        <f t="shared" si="4"/>
        <v>0</v>
      </c>
      <c r="R102" s="114">
        <v>1.1000000000000001</v>
      </c>
      <c r="S102" s="53">
        <f t="shared" si="5"/>
        <v>0</v>
      </c>
    </row>
    <row r="103" spans="2:19">
      <c r="B103" s="108" t="s">
        <v>88</v>
      </c>
      <c r="C103" s="88">
        <v>14</v>
      </c>
      <c r="D103" s="89"/>
      <c r="E103" s="98">
        <v>2</v>
      </c>
      <c r="F103" s="91"/>
      <c r="G103" s="92">
        <v>700</v>
      </c>
      <c r="H103" s="92"/>
      <c r="I103" s="91" t="s">
        <v>5</v>
      </c>
      <c r="J103" s="53">
        <f>C103*単価票!$D$4</f>
        <v>0</v>
      </c>
      <c r="K103" s="53">
        <f>IF(D103="",0,VLOOKUP(D103,単価票!$C$5:$D$7,2,0))</f>
        <v>0</v>
      </c>
      <c r="L103" s="53">
        <f>IF(F103="*",(E103-1)*単価票!$D$11+単価票!$D$10,(E103-1)*単価票!$D$9+単価票!$D$8)</f>
        <v>0</v>
      </c>
      <c r="M103" s="53">
        <f>1*単価票!$D$15</f>
        <v>0</v>
      </c>
      <c r="N103" s="53">
        <f t="shared" si="3"/>
        <v>0</v>
      </c>
      <c r="O103" s="54">
        <f>単価票!$D$12*H103</f>
        <v>0</v>
      </c>
      <c r="P103" s="53">
        <f>IF(I103="*",単価票!$D$13,0)</f>
        <v>0</v>
      </c>
      <c r="Q103" s="53">
        <f t="shared" si="4"/>
        <v>0</v>
      </c>
      <c r="R103" s="114">
        <v>1.1000000000000001</v>
      </c>
      <c r="S103" s="53">
        <f t="shared" si="5"/>
        <v>0</v>
      </c>
    </row>
    <row r="104" spans="2:19">
      <c r="B104" s="109" t="s">
        <v>229</v>
      </c>
      <c r="C104" s="82">
        <v>14</v>
      </c>
      <c r="D104" s="83"/>
      <c r="E104" s="84">
        <v>1</v>
      </c>
      <c r="F104" s="56"/>
      <c r="G104" s="38">
        <v>10</v>
      </c>
      <c r="H104" s="38"/>
      <c r="I104" s="56"/>
      <c r="J104" s="53">
        <f>C104*単価票!$D$4</f>
        <v>0</v>
      </c>
      <c r="K104" s="53">
        <f>IF(D104="",0,VLOOKUP(D104,単価票!$C$5:$D$7,2,0))</f>
        <v>0</v>
      </c>
      <c r="L104" s="53">
        <f>IF(F104="*",(E104-1)*単価票!$D$11+単価票!$D$10,(E104-1)*単価票!$D$9+単価票!$D$8)</f>
        <v>0</v>
      </c>
      <c r="M104" s="53">
        <f>1*単価票!$D$15</f>
        <v>0</v>
      </c>
      <c r="N104" s="53">
        <f t="shared" si="3"/>
        <v>0</v>
      </c>
      <c r="O104" s="54">
        <f>単価票!$D$12*H104</f>
        <v>0</v>
      </c>
      <c r="P104" s="53">
        <f>IF(I104="*",単価票!$D$13,0)</f>
        <v>0</v>
      </c>
      <c r="Q104" s="53">
        <f t="shared" si="4"/>
        <v>0</v>
      </c>
      <c r="R104" s="114">
        <v>1.1000000000000001</v>
      </c>
      <c r="S104" s="53">
        <f t="shared" si="5"/>
        <v>0</v>
      </c>
    </row>
    <row r="105" spans="2:19">
      <c r="B105" s="60" t="s">
        <v>89</v>
      </c>
      <c r="C105" s="82">
        <v>4</v>
      </c>
      <c r="D105" s="83"/>
      <c r="E105" s="84">
        <v>1</v>
      </c>
      <c r="F105" s="56"/>
      <c r="G105" s="38">
        <v>50</v>
      </c>
      <c r="H105" s="38"/>
      <c r="I105" s="56"/>
      <c r="J105" s="53">
        <f>C105*単価票!$D$4</f>
        <v>0</v>
      </c>
      <c r="K105" s="53">
        <f>IF(D105="",0,VLOOKUP(D105,単価票!$C$5:$D$7,2,0))</f>
        <v>0</v>
      </c>
      <c r="L105" s="53">
        <f>IF(F105="*",(E105-1)*単価票!$D$11+単価票!$D$10,(E105-1)*単価票!$D$9+単価票!$D$8)</f>
        <v>0</v>
      </c>
      <c r="M105" s="53">
        <f>1*単価票!$D$15</f>
        <v>0</v>
      </c>
      <c r="N105" s="53">
        <f t="shared" si="3"/>
        <v>0</v>
      </c>
      <c r="O105" s="54">
        <f>単価票!$D$12*H105</f>
        <v>0</v>
      </c>
      <c r="P105" s="53">
        <f>IF(I105="*",単価票!$D$13,0)</f>
        <v>0</v>
      </c>
      <c r="Q105" s="53">
        <f>(ROUNDDOWN((J105+K105+L105+M105)*G105,0))+O105+P105</f>
        <v>0</v>
      </c>
      <c r="R105" s="114">
        <v>1.1000000000000001</v>
      </c>
      <c r="S105" s="53">
        <f t="shared" si="5"/>
        <v>0</v>
      </c>
    </row>
    <row r="106" spans="2:19">
      <c r="B106" s="60" t="s">
        <v>230</v>
      </c>
      <c r="C106" s="82">
        <v>4</v>
      </c>
      <c r="D106" s="83"/>
      <c r="E106" s="84">
        <v>1</v>
      </c>
      <c r="F106" s="56"/>
      <c r="G106" s="38">
        <v>5</v>
      </c>
      <c r="H106" s="38"/>
      <c r="I106" s="56"/>
      <c r="J106" s="53">
        <f>C106*単価票!$D$4</f>
        <v>0</v>
      </c>
      <c r="K106" s="53">
        <f>IF(D106="",0,VLOOKUP(D106,単価票!$C$5:$D$7,2,0))</f>
        <v>0</v>
      </c>
      <c r="L106" s="53">
        <f>IF(F106="*",(E106-1)*単価票!$D$11+単価票!$D$10,(E106-1)*単価票!$D$9+単価票!$D$8)</f>
        <v>0</v>
      </c>
      <c r="M106" s="53">
        <f>1*単価票!$D$15</f>
        <v>0</v>
      </c>
      <c r="N106" s="53">
        <f t="shared" si="3"/>
        <v>0</v>
      </c>
      <c r="O106" s="54">
        <f>単価票!$D$12*H106</f>
        <v>0</v>
      </c>
      <c r="P106" s="53">
        <f>IF(I106="*",単価票!$D$13,0)</f>
        <v>0</v>
      </c>
      <c r="Q106" s="53">
        <f>(ROUNDDOWN((J106+K106+L106+M106)*G106,0))+O106+P106</f>
        <v>0</v>
      </c>
      <c r="R106" s="114">
        <v>1.1000000000000001</v>
      </c>
      <c r="S106" s="53">
        <f t="shared" si="5"/>
        <v>0</v>
      </c>
    </row>
    <row r="107" spans="2:19">
      <c r="B107" s="60" t="s">
        <v>93</v>
      </c>
      <c r="C107" s="82">
        <v>14</v>
      </c>
      <c r="D107" s="83"/>
      <c r="E107" s="84">
        <v>2</v>
      </c>
      <c r="F107" s="56"/>
      <c r="G107" s="38">
        <v>700</v>
      </c>
      <c r="H107" s="38"/>
      <c r="I107" s="56"/>
      <c r="J107" s="53">
        <f>C107*単価票!$D$4</f>
        <v>0</v>
      </c>
      <c r="K107" s="53">
        <f>IF(D107="",0,VLOOKUP(D107,単価票!$C$5:$D$7,2,0))</f>
        <v>0</v>
      </c>
      <c r="L107" s="53">
        <f>IF(F107="*",(E107-1)*単価票!$D$11+単価票!$D$10,(E107-1)*単価票!$D$9+単価票!$D$8)</f>
        <v>0</v>
      </c>
      <c r="M107" s="53">
        <f>1*単価票!$D$15</f>
        <v>0</v>
      </c>
      <c r="N107" s="53">
        <f t="shared" si="3"/>
        <v>0</v>
      </c>
      <c r="O107" s="54">
        <f>単価票!$D$12*H107</f>
        <v>0</v>
      </c>
      <c r="P107" s="53">
        <f>IF(I107="*",単価票!$D$13,0)</f>
        <v>0</v>
      </c>
      <c r="Q107" s="53">
        <f>(ROUNDDOWN((J107+K107+L107+M107)*G107,0))+O107+P107</f>
        <v>0</v>
      </c>
      <c r="R107" s="114">
        <v>1.1000000000000001</v>
      </c>
      <c r="S107" s="53">
        <f t="shared" si="5"/>
        <v>0</v>
      </c>
    </row>
    <row r="108" spans="2:19">
      <c r="B108" s="60" t="s">
        <v>231</v>
      </c>
      <c r="C108" s="82">
        <v>14</v>
      </c>
      <c r="D108" s="83"/>
      <c r="E108" s="84">
        <v>1</v>
      </c>
      <c r="F108" s="56"/>
      <c r="G108" s="38">
        <v>50</v>
      </c>
      <c r="H108" s="38"/>
      <c r="I108" s="56"/>
      <c r="J108" s="53">
        <f>C108*単価票!$D$4</f>
        <v>0</v>
      </c>
      <c r="K108" s="53">
        <f>IF(D108="",0,VLOOKUP(D108,単価票!$C$5:$D$7,2,0))</f>
        <v>0</v>
      </c>
      <c r="L108" s="53">
        <f>IF(F108="*",(E108-1)*単価票!$D$11+単価票!$D$10,(E108-1)*単価票!$D$9+単価票!$D$8)</f>
        <v>0</v>
      </c>
      <c r="M108" s="53">
        <f>1*単価票!$D$15</f>
        <v>0</v>
      </c>
      <c r="N108" s="53">
        <f t="shared" si="3"/>
        <v>0</v>
      </c>
      <c r="O108" s="54">
        <f>単価票!$D$12*H108</f>
        <v>0</v>
      </c>
      <c r="P108" s="53">
        <f>IF(I108="*",単価票!$D$13,0)</f>
        <v>0</v>
      </c>
      <c r="Q108" s="53">
        <f>(ROUNDDOWN((J108+K108+L108+M108)*G108,0))+O108+P108</f>
        <v>0</v>
      </c>
      <c r="R108" s="114">
        <v>1.1000000000000001</v>
      </c>
      <c r="S108" s="53">
        <f t="shared" si="5"/>
        <v>0</v>
      </c>
    </row>
    <row r="109" spans="2:19">
      <c r="B109" s="60" t="s">
        <v>94</v>
      </c>
      <c r="C109" s="82">
        <v>14</v>
      </c>
      <c r="D109" s="83"/>
      <c r="E109" s="84">
        <v>3</v>
      </c>
      <c r="F109" s="56"/>
      <c r="G109" s="38">
        <v>100</v>
      </c>
      <c r="H109" s="38"/>
      <c r="I109" s="56"/>
      <c r="J109" s="53">
        <f>C109*単価票!$D$4</f>
        <v>0</v>
      </c>
      <c r="K109" s="53">
        <f>IF(D109="",0,VLOOKUP(D109,単価票!$C$5:$D$7,2,0))</f>
        <v>0</v>
      </c>
      <c r="L109" s="53">
        <f>IF(F109="*",(E109-1)*単価票!$D$11+単価票!$D$10,(E109-1)*単価票!$D$9+単価票!$D$8)</f>
        <v>0</v>
      </c>
      <c r="M109" s="53">
        <f>1*単価票!$D$15</f>
        <v>0</v>
      </c>
      <c r="N109" s="53">
        <f t="shared" ref="N109:N144" si="6">SUM(J109:M109)</f>
        <v>0</v>
      </c>
      <c r="O109" s="54">
        <f>単価票!$D$12*H109</f>
        <v>0</v>
      </c>
      <c r="P109" s="53">
        <f>IF(I109="*",単価票!$D$13,0)</f>
        <v>0</v>
      </c>
      <c r="Q109" s="53">
        <f t="shared" ref="Q109:Q144" si="7">(ROUNDDOWN((J109+K109+L109+M109)*G109,0))+O109+P109</f>
        <v>0</v>
      </c>
      <c r="R109" s="114">
        <v>1.1000000000000001</v>
      </c>
      <c r="S109" s="53">
        <f t="shared" si="5"/>
        <v>0</v>
      </c>
    </row>
    <row r="110" spans="2:19">
      <c r="B110" s="60" t="s">
        <v>232</v>
      </c>
      <c r="C110" s="82">
        <v>14</v>
      </c>
      <c r="D110" s="83"/>
      <c r="E110" s="84">
        <v>1</v>
      </c>
      <c r="F110" s="56"/>
      <c r="G110" s="38">
        <v>10</v>
      </c>
      <c r="H110" s="38"/>
      <c r="I110" s="56"/>
      <c r="J110" s="53">
        <f>C110*単価票!$D$4</f>
        <v>0</v>
      </c>
      <c r="K110" s="53">
        <f>IF(D110="",0,VLOOKUP(D110,単価票!$C$5:$D$7,2,0))</f>
        <v>0</v>
      </c>
      <c r="L110" s="53">
        <f>IF(F110="*",(E110-1)*単価票!$D$11+単価票!$D$10,(E110-1)*単価票!$D$9+単価票!$D$8)</f>
        <v>0</v>
      </c>
      <c r="M110" s="53">
        <f>1*単価票!$D$15</f>
        <v>0</v>
      </c>
      <c r="N110" s="53">
        <f t="shared" si="6"/>
        <v>0</v>
      </c>
      <c r="O110" s="54">
        <f>単価票!$D$12*H110</f>
        <v>0</v>
      </c>
      <c r="P110" s="53">
        <f>IF(I110="*",単価票!$D$13,0)</f>
        <v>0</v>
      </c>
      <c r="Q110" s="53">
        <f t="shared" si="7"/>
        <v>0</v>
      </c>
      <c r="R110" s="114">
        <v>1.1000000000000001</v>
      </c>
      <c r="S110" s="53">
        <f t="shared" si="5"/>
        <v>0</v>
      </c>
    </row>
    <row r="111" spans="2:19">
      <c r="B111" s="55" t="s">
        <v>95</v>
      </c>
      <c r="C111" s="101">
        <v>4</v>
      </c>
      <c r="D111" s="102"/>
      <c r="E111" s="103">
        <v>1</v>
      </c>
      <c r="F111" s="64"/>
      <c r="G111" s="65">
        <v>300</v>
      </c>
      <c r="H111" s="65"/>
      <c r="I111" s="64"/>
      <c r="J111" s="53">
        <f>C111*単価票!$D$4</f>
        <v>0</v>
      </c>
      <c r="K111" s="53">
        <f>IF(D111="",0,VLOOKUP(D111,単価票!$C$5:$D$7,2,0))</f>
        <v>0</v>
      </c>
      <c r="L111" s="53">
        <f>IF(F111="*",(E111-1)*単価票!$D$11+単価票!$D$10,(E111-1)*単価票!$D$9+単価票!$D$8)</f>
        <v>0</v>
      </c>
      <c r="M111" s="53">
        <f>1*単価票!$D$15</f>
        <v>0</v>
      </c>
      <c r="N111" s="53">
        <f t="shared" si="6"/>
        <v>0</v>
      </c>
      <c r="O111" s="54">
        <f>単価票!$D$12*H111</f>
        <v>0</v>
      </c>
      <c r="P111" s="53">
        <f>IF(I111="*",単価票!$D$13,0)</f>
        <v>0</v>
      </c>
      <c r="Q111" s="53">
        <f t="shared" si="7"/>
        <v>0</v>
      </c>
      <c r="R111" s="114">
        <v>1.1000000000000001</v>
      </c>
      <c r="S111" s="53">
        <f t="shared" si="5"/>
        <v>0</v>
      </c>
    </row>
    <row r="112" spans="2:19">
      <c r="B112" s="55" t="s">
        <v>233</v>
      </c>
      <c r="C112" s="101">
        <v>4</v>
      </c>
      <c r="D112" s="102"/>
      <c r="E112" s="103">
        <v>1</v>
      </c>
      <c r="F112" s="64"/>
      <c r="G112" s="65">
        <v>40</v>
      </c>
      <c r="H112" s="65"/>
      <c r="I112" s="64"/>
      <c r="J112" s="53">
        <f>C112*単価票!$D$4</f>
        <v>0</v>
      </c>
      <c r="K112" s="53">
        <f>IF(D112="",0,VLOOKUP(D112,単価票!$C$5:$D$7,2,0))</f>
        <v>0</v>
      </c>
      <c r="L112" s="53">
        <f>IF(F112="*",(E112-1)*単価票!$D$11+単価票!$D$10,(E112-1)*単価票!$D$9+単価票!$D$8)</f>
        <v>0</v>
      </c>
      <c r="M112" s="53">
        <f>1*単価票!$D$15</f>
        <v>0</v>
      </c>
      <c r="N112" s="53">
        <f t="shared" si="6"/>
        <v>0</v>
      </c>
      <c r="O112" s="54">
        <f>単価票!$D$12*H112</f>
        <v>0</v>
      </c>
      <c r="P112" s="53">
        <f>IF(I112="*",単価票!$D$13,0)</f>
        <v>0</v>
      </c>
      <c r="Q112" s="53">
        <f t="shared" si="7"/>
        <v>0</v>
      </c>
      <c r="R112" s="114">
        <v>1.1000000000000001</v>
      </c>
      <c r="S112" s="53">
        <f t="shared" si="5"/>
        <v>0</v>
      </c>
    </row>
    <row r="113" spans="2:19">
      <c r="B113" s="55" t="s">
        <v>96</v>
      </c>
      <c r="C113" s="101">
        <v>4</v>
      </c>
      <c r="D113" s="102"/>
      <c r="E113" s="103">
        <v>2</v>
      </c>
      <c r="F113" s="64"/>
      <c r="G113" s="65">
        <v>10</v>
      </c>
      <c r="H113" s="65"/>
      <c r="I113" s="64"/>
      <c r="J113" s="53">
        <f>C113*単価票!$D$4</f>
        <v>0</v>
      </c>
      <c r="K113" s="53">
        <f>IF(D113="",0,VLOOKUP(D113,単価票!$C$5:$D$7,2,0))</f>
        <v>0</v>
      </c>
      <c r="L113" s="53">
        <f>IF(F113="*",(E113-1)*単価票!$D$11+単価票!$D$10,(E113-1)*単価票!$D$9+単価票!$D$8)</f>
        <v>0</v>
      </c>
      <c r="M113" s="53">
        <f>1*単価票!$D$15</f>
        <v>0</v>
      </c>
      <c r="N113" s="53">
        <f t="shared" si="6"/>
        <v>0</v>
      </c>
      <c r="O113" s="54">
        <f>単価票!$D$12*H113</f>
        <v>0</v>
      </c>
      <c r="P113" s="53">
        <f>IF(I113="*",単価票!$D$13,0)</f>
        <v>0</v>
      </c>
      <c r="Q113" s="53">
        <f t="shared" si="7"/>
        <v>0</v>
      </c>
      <c r="R113" s="114">
        <v>1.1000000000000001</v>
      </c>
      <c r="S113" s="53">
        <f t="shared" si="5"/>
        <v>0</v>
      </c>
    </row>
    <row r="114" spans="2:19">
      <c r="B114" s="55" t="s">
        <v>234</v>
      </c>
      <c r="C114" s="101">
        <v>4</v>
      </c>
      <c r="D114" s="102"/>
      <c r="E114" s="103">
        <v>1</v>
      </c>
      <c r="F114" s="64"/>
      <c r="G114" s="65">
        <v>5</v>
      </c>
      <c r="H114" s="65"/>
      <c r="I114" s="64"/>
      <c r="J114" s="53">
        <f>C114*単価票!$D$4</f>
        <v>0</v>
      </c>
      <c r="K114" s="53">
        <f>IF(D114="",0,VLOOKUP(D114,単価票!$C$5:$D$7,2,0))</f>
        <v>0</v>
      </c>
      <c r="L114" s="53">
        <f>IF(F114="*",(E114-1)*単価票!$D$11+単価票!$D$10,(E114-1)*単価票!$D$9+単価票!$D$8)</f>
        <v>0</v>
      </c>
      <c r="M114" s="53">
        <f>1*単価票!$D$15</f>
        <v>0</v>
      </c>
      <c r="N114" s="53">
        <f t="shared" si="6"/>
        <v>0</v>
      </c>
      <c r="O114" s="54">
        <f>単価票!$D$12*H114</f>
        <v>0</v>
      </c>
      <c r="P114" s="53">
        <f>IF(I114="*",単価票!$D$13,0)</f>
        <v>0</v>
      </c>
      <c r="Q114" s="53">
        <f t="shared" si="7"/>
        <v>0</v>
      </c>
      <c r="R114" s="114">
        <v>1.1000000000000001</v>
      </c>
      <c r="S114" s="53">
        <f t="shared" si="5"/>
        <v>0</v>
      </c>
    </row>
    <row r="115" spans="2:19">
      <c r="B115" s="55" t="s">
        <v>97</v>
      </c>
      <c r="C115" s="101">
        <v>4</v>
      </c>
      <c r="D115" s="102"/>
      <c r="E115" s="103">
        <v>1</v>
      </c>
      <c r="F115" s="64"/>
      <c r="G115" s="65">
        <v>100</v>
      </c>
      <c r="H115" s="65"/>
      <c r="I115" s="64"/>
      <c r="J115" s="53">
        <f>C115*単価票!$D$4</f>
        <v>0</v>
      </c>
      <c r="K115" s="53">
        <f>IF(D115="",0,VLOOKUP(D115,単価票!$C$5:$D$7,2,0))</f>
        <v>0</v>
      </c>
      <c r="L115" s="53">
        <f>IF(F115="*",(E115-1)*単価票!$D$11+単価票!$D$10,(E115-1)*単価票!$D$9+単価票!$D$8)</f>
        <v>0</v>
      </c>
      <c r="M115" s="53">
        <f>1*単価票!$D$15</f>
        <v>0</v>
      </c>
      <c r="N115" s="53">
        <f t="shared" si="6"/>
        <v>0</v>
      </c>
      <c r="O115" s="54">
        <f>単価票!$D$12*H115</f>
        <v>0</v>
      </c>
      <c r="P115" s="53">
        <f>IF(I115="*",単価票!$D$13,0)</f>
        <v>0</v>
      </c>
      <c r="Q115" s="53">
        <f t="shared" si="7"/>
        <v>0</v>
      </c>
      <c r="R115" s="114">
        <v>1.1000000000000001</v>
      </c>
      <c r="S115" s="53">
        <f t="shared" si="5"/>
        <v>0</v>
      </c>
    </row>
    <row r="116" spans="2:19">
      <c r="B116" s="61" t="s">
        <v>235</v>
      </c>
      <c r="C116" s="93">
        <v>4</v>
      </c>
      <c r="D116" s="94"/>
      <c r="E116" s="95">
        <v>1</v>
      </c>
      <c r="F116" s="62"/>
      <c r="G116" s="63">
        <v>10</v>
      </c>
      <c r="H116" s="63"/>
      <c r="I116" s="62"/>
      <c r="J116" s="53">
        <f>C116*単価票!$D$4</f>
        <v>0</v>
      </c>
      <c r="K116" s="53">
        <f>IF(D116="",0,VLOOKUP(D116,単価票!$C$5:$D$7,2,0))</f>
        <v>0</v>
      </c>
      <c r="L116" s="53">
        <f>IF(F116="*",(E116-1)*単価票!$D$11+単価票!$D$10,(E116-1)*単価票!$D$9+単価票!$D$8)</f>
        <v>0</v>
      </c>
      <c r="M116" s="53">
        <f>1*単価票!$D$15</f>
        <v>0</v>
      </c>
      <c r="N116" s="53">
        <f t="shared" si="6"/>
        <v>0</v>
      </c>
      <c r="O116" s="54">
        <f>単価票!$D$12*H116</f>
        <v>0</v>
      </c>
      <c r="P116" s="53">
        <f>IF(I116="*",単価票!$D$13,0)</f>
        <v>0</v>
      </c>
      <c r="Q116" s="53">
        <f t="shared" si="7"/>
        <v>0</v>
      </c>
      <c r="R116" s="114">
        <v>1.1000000000000001</v>
      </c>
      <c r="S116" s="53">
        <f t="shared" si="5"/>
        <v>0</v>
      </c>
    </row>
    <row r="117" spans="2:19">
      <c r="B117" s="108" t="s">
        <v>98</v>
      </c>
      <c r="C117" s="88">
        <v>14</v>
      </c>
      <c r="D117" s="89"/>
      <c r="E117" s="98">
        <v>2</v>
      </c>
      <c r="F117" s="91"/>
      <c r="G117" s="92">
        <v>700</v>
      </c>
      <c r="H117" s="92"/>
      <c r="I117" s="91" t="s">
        <v>5</v>
      </c>
      <c r="J117" s="53">
        <f>C117*単価票!$D$4</f>
        <v>0</v>
      </c>
      <c r="K117" s="53">
        <f>IF(D117="",0,VLOOKUP(D117,単価票!$C$5:$D$7,2,0))</f>
        <v>0</v>
      </c>
      <c r="L117" s="53">
        <f>IF(F117="*",(E117-1)*単価票!$D$11+単価票!$D$10,(E117-1)*単価票!$D$9+単価票!$D$8)</f>
        <v>0</v>
      </c>
      <c r="M117" s="53">
        <f>1*単価票!$D$15</f>
        <v>0</v>
      </c>
      <c r="N117" s="53">
        <f t="shared" si="6"/>
        <v>0</v>
      </c>
      <c r="O117" s="54">
        <f>単価票!$D$12*H117</f>
        <v>0</v>
      </c>
      <c r="P117" s="53">
        <f>IF(I117="*",単価票!$D$13,0)</f>
        <v>0</v>
      </c>
      <c r="Q117" s="53">
        <f t="shared" si="7"/>
        <v>0</v>
      </c>
      <c r="R117" s="114">
        <v>1.1000000000000001</v>
      </c>
      <c r="S117" s="53">
        <f t="shared" si="5"/>
        <v>0</v>
      </c>
    </row>
    <row r="118" spans="2:19">
      <c r="B118" s="109" t="s">
        <v>236</v>
      </c>
      <c r="C118" s="82">
        <v>14</v>
      </c>
      <c r="D118" s="83"/>
      <c r="E118" s="84">
        <v>1</v>
      </c>
      <c r="F118" s="56"/>
      <c r="G118" s="38">
        <v>10</v>
      </c>
      <c r="H118" s="38"/>
      <c r="I118" s="56"/>
      <c r="J118" s="53">
        <f>C118*単価票!$D$4</f>
        <v>0</v>
      </c>
      <c r="K118" s="53">
        <f>IF(D118="",0,VLOOKUP(D118,単価票!$C$5:$D$7,2,0))</f>
        <v>0</v>
      </c>
      <c r="L118" s="53">
        <f>IF(F118="*",(E118-1)*単価票!$D$11+単価票!$D$10,(E118-1)*単価票!$D$9+単価票!$D$8)</f>
        <v>0</v>
      </c>
      <c r="M118" s="53">
        <f>1*単価票!$D$15</f>
        <v>0</v>
      </c>
      <c r="N118" s="53">
        <f t="shared" si="6"/>
        <v>0</v>
      </c>
      <c r="O118" s="54">
        <f>単価票!$D$12*H118</f>
        <v>0</v>
      </c>
      <c r="P118" s="53">
        <f>IF(I118="*",単価票!$D$13,0)</f>
        <v>0</v>
      </c>
      <c r="Q118" s="53">
        <f t="shared" si="7"/>
        <v>0</v>
      </c>
      <c r="R118" s="114">
        <v>1.1000000000000001</v>
      </c>
      <c r="S118" s="53">
        <f t="shared" si="5"/>
        <v>0</v>
      </c>
    </row>
    <row r="119" spans="2:19">
      <c r="B119" s="60" t="s">
        <v>99</v>
      </c>
      <c r="C119" s="82">
        <v>4</v>
      </c>
      <c r="D119" s="83"/>
      <c r="E119" s="84">
        <v>1</v>
      </c>
      <c r="F119" s="56"/>
      <c r="G119" s="38">
        <v>50</v>
      </c>
      <c r="H119" s="38"/>
      <c r="I119" s="56"/>
      <c r="J119" s="53">
        <f>C119*単価票!$D$4</f>
        <v>0</v>
      </c>
      <c r="K119" s="53">
        <f>IF(D119="",0,VLOOKUP(D119,単価票!$C$5:$D$7,2,0))</f>
        <v>0</v>
      </c>
      <c r="L119" s="53">
        <f>IF(F119="*",(E119-1)*単価票!$D$11+単価票!$D$10,(E119-1)*単価票!$D$9+単価票!$D$8)</f>
        <v>0</v>
      </c>
      <c r="M119" s="53">
        <f>1*単価票!$D$15</f>
        <v>0</v>
      </c>
      <c r="N119" s="53">
        <f t="shared" si="6"/>
        <v>0</v>
      </c>
      <c r="O119" s="54">
        <f>単価票!$D$12*H119</f>
        <v>0</v>
      </c>
      <c r="P119" s="53">
        <f>IF(I119="*",単価票!$D$13,0)</f>
        <v>0</v>
      </c>
      <c r="Q119" s="53">
        <f t="shared" si="7"/>
        <v>0</v>
      </c>
      <c r="R119" s="114">
        <v>1.1000000000000001</v>
      </c>
      <c r="S119" s="53">
        <f t="shared" si="5"/>
        <v>0</v>
      </c>
    </row>
    <row r="120" spans="2:19">
      <c r="B120" s="60" t="s">
        <v>237</v>
      </c>
      <c r="C120" s="82">
        <v>4</v>
      </c>
      <c r="D120" s="83"/>
      <c r="E120" s="84">
        <v>1</v>
      </c>
      <c r="F120" s="56"/>
      <c r="G120" s="38">
        <v>5</v>
      </c>
      <c r="H120" s="38"/>
      <c r="I120" s="56"/>
      <c r="J120" s="53">
        <f>C120*単価票!$D$4</f>
        <v>0</v>
      </c>
      <c r="K120" s="53">
        <f>IF(D120="",0,VLOOKUP(D120,単価票!$C$5:$D$7,2,0))</f>
        <v>0</v>
      </c>
      <c r="L120" s="53">
        <f>IF(F120="*",(E120-1)*単価票!$D$11+単価票!$D$10,(E120-1)*単価票!$D$9+単価票!$D$8)</f>
        <v>0</v>
      </c>
      <c r="M120" s="53">
        <f>1*単価票!$D$15</f>
        <v>0</v>
      </c>
      <c r="N120" s="53">
        <f t="shared" si="6"/>
        <v>0</v>
      </c>
      <c r="O120" s="54">
        <f>単価票!$D$12*H120</f>
        <v>0</v>
      </c>
      <c r="P120" s="53">
        <f>IF(I120="*",単価票!$D$13,0)</f>
        <v>0</v>
      </c>
      <c r="Q120" s="53">
        <f t="shared" si="7"/>
        <v>0</v>
      </c>
      <c r="R120" s="114">
        <v>1.1000000000000001</v>
      </c>
      <c r="S120" s="53">
        <f t="shared" si="5"/>
        <v>0</v>
      </c>
    </row>
    <row r="121" spans="2:19">
      <c r="B121" s="60" t="s">
        <v>100</v>
      </c>
      <c r="C121" s="82">
        <v>14</v>
      </c>
      <c r="D121" s="83"/>
      <c r="E121" s="84">
        <v>2</v>
      </c>
      <c r="F121" s="56"/>
      <c r="G121" s="38">
        <v>700</v>
      </c>
      <c r="H121" s="38"/>
      <c r="I121" s="56"/>
      <c r="J121" s="53">
        <f>C121*単価票!$D$4</f>
        <v>0</v>
      </c>
      <c r="K121" s="53">
        <f>IF(D121="",0,VLOOKUP(D121,単価票!$C$5:$D$7,2,0))</f>
        <v>0</v>
      </c>
      <c r="L121" s="53">
        <f>IF(F121="*",(E121-1)*単価票!$D$11+単価票!$D$10,(E121-1)*単価票!$D$9+単価票!$D$8)</f>
        <v>0</v>
      </c>
      <c r="M121" s="53">
        <f>1*単価票!$D$15</f>
        <v>0</v>
      </c>
      <c r="N121" s="53">
        <f t="shared" si="6"/>
        <v>0</v>
      </c>
      <c r="O121" s="54">
        <f>単価票!$D$12*H121</f>
        <v>0</v>
      </c>
      <c r="P121" s="53">
        <f>IF(I121="*",単価票!$D$13,0)</f>
        <v>0</v>
      </c>
      <c r="Q121" s="53">
        <f t="shared" si="7"/>
        <v>0</v>
      </c>
      <c r="R121" s="114">
        <v>1.1000000000000001</v>
      </c>
      <c r="S121" s="53">
        <f t="shared" si="5"/>
        <v>0</v>
      </c>
    </row>
    <row r="122" spans="2:19">
      <c r="B122" s="60" t="s">
        <v>238</v>
      </c>
      <c r="C122" s="82">
        <v>14</v>
      </c>
      <c r="D122" s="83"/>
      <c r="E122" s="84">
        <v>1</v>
      </c>
      <c r="F122" s="56"/>
      <c r="G122" s="38">
        <v>50</v>
      </c>
      <c r="H122" s="38"/>
      <c r="I122" s="56"/>
      <c r="J122" s="53">
        <f>C122*単価票!$D$4</f>
        <v>0</v>
      </c>
      <c r="K122" s="53">
        <f>IF(D122="",0,VLOOKUP(D122,単価票!$C$5:$D$7,2,0))</f>
        <v>0</v>
      </c>
      <c r="L122" s="53">
        <f>IF(F122="*",(E122-1)*単価票!$D$11+単価票!$D$10,(E122-1)*単価票!$D$9+単価票!$D$8)</f>
        <v>0</v>
      </c>
      <c r="M122" s="53">
        <f>1*単価票!$D$15</f>
        <v>0</v>
      </c>
      <c r="N122" s="53">
        <f t="shared" si="6"/>
        <v>0</v>
      </c>
      <c r="O122" s="54">
        <f>単価票!$D$12*H122</f>
        <v>0</v>
      </c>
      <c r="P122" s="53">
        <f>IF(I122="*",単価票!$D$13,0)</f>
        <v>0</v>
      </c>
      <c r="Q122" s="53">
        <f t="shared" si="7"/>
        <v>0</v>
      </c>
      <c r="R122" s="114">
        <v>1.1000000000000001</v>
      </c>
      <c r="S122" s="53">
        <f t="shared" si="5"/>
        <v>0</v>
      </c>
    </row>
    <row r="123" spans="2:19">
      <c r="B123" s="60" t="s">
        <v>101</v>
      </c>
      <c r="C123" s="82">
        <v>14</v>
      </c>
      <c r="D123" s="83"/>
      <c r="E123" s="84">
        <v>3</v>
      </c>
      <c r="F123" s="56"/>
      <c r="G123" s="38">
        <v>100</v>
      </c>
      <c r="H123" s="38"/>
      <c r="I123" s="56"/>
      <c r="J123" s="53">
        <f>C123*単価票!$D$4</f>
        <v>0</v>
      </c>
      <c r="K123" s="53">
        <f>IF(D123="",0,VLOOKUP(D123,単価票!$C$5:$D$7,2,0))</f>
        <v>0</v>
      </c>
      <c r="L123" s="53">
        <f>IF(F123="*",(E123-1)*単価票!$D$11+単価票!$D$10,(E123-1)*単価票!$D$9+単価票!$D$8)</f>
        <v>0</v>
      </c>
      <c r="M123" s="53">
        <f>1*単価票!$D$15</f>
        <v>0</v>
      </c>
      <c r="N123" s="53">
        <f t="shared" si="6"/>
        <v>0</v>
      </c>
      <c r="O123" s="54">
        <f>単価票!$D$12*H123</f>
        <v>0</v>
      </c>
      <c r="P123" s="53">
        <f>IF(I123="*",単価票!$D$13,0)</f>
        <v>0</v>
      </c>
      <c r="Q123" s="53">
        <f t="shared" si="7"/>
        <v>0</v>
      </c>
      <c r="R123" s="114">
        <v>1.1000000000000001</v>
      </c>
      <c r="S123" s="53">
        <f t="shared" si="5"/>
        <v>0</v>
      </c>
    </row>
    <row r="124" spans="2:19">
      <c r="B124" s="60" t="s">
        <v>239</v>
      </c>
      <c r="C124" s="82">
        <v>14</v>
      </c>
      <c r="D124" s="83"/>
      <c r="E124" s="84">
        <v>1</v>
      </c>
      <c r="F124" s="56"/>
      <c r="G124" s="38">
        <v>10</v>
      </c>
      <c r="H124" s="38"/>
      <c r="I124" s="56"/>
      <c r="J124" s="53">
        <f>C124*単価票!$D$4</f>
        <v>0</v>
      </c>
      <c r="K124" s="53">
        <f>IF(D124="",0,VLOOKUP(D124,単価票!$C$5:$D$7,2,0))</f>
        <v>0</v>
      </c>
      <c r="L124" s="53">
        <f>IF(F124="*",(E124-1)*単価票!$D$11+単価票!$D$10,(E124-1)*単価票!$D$9+単価票!$D$8)</f>
        <v>0</v>
      </c>
      <c r="M124" s="53">
        <f>1*単価票!$D$15</f>
        <v>0</v>
      </c>
      <c r="N124" s="53">
        <f t="shared" si="6"/>
        <v>0</v>
      </c>
      <c r="O124" s="54">
        <f>単価票!$D$12*H124</f>
        <v>0</v>
      </c>
      <c r="P124" s="53">
        <f>IF(I124="*",単価票!$D$13,0)</f>
        <v>0</v>
      </c>
      <c r="Q124" s="53">
        <f t="shared" si="7"/>
        <v>0</v>
      </c>
      <c r="R124" s="114">
        <v>1.1000000000000001</v>
      </c>
      <c r="S124" s="53">
        <f t="shared" si="5"/>
        <v>0</v>
      </c>
    </row>
    <row r="125" spans="2:19">
      <c r="B125" s="55" t="s">
        <v>102</v>
      </c>
      <c r="C125" s="101">
        <v>4</v>
      </c>
      <c r="D125" s="102"/>
      <c r="E125" s="103">
        <v>1</v>
      </c>
      <c r="F125" s="64"/>
      <c r="G125" s="65">
        <v>300</v>
      </c>
      <c r="H125" s="65"/>
      <c r="I125" s="64"/>
      <c r="J125" s="53">
        <f>C125*単価票!$D$4</f>
        <v>0</v>
      </c>
      <c r="K125" s="53">
        <f>IF(D125="",0,VLOOKUP(D125,単価票!$C$5:$D$7,2,0))</f>
        <v>0</v>
      </c>
      <c r="L125" s="53">
        <f>IF(F125="*",(E125-1)*単価票!$D$11+単価票!$D$10,(E125-1)*単価票!$D$9+単価票!$D$8)</f>
        <v>0</v>
      </c>
      <c r="M125" s="53">
        <f>1*単価票!$D$15</f>
        <v>0</v>
      </c>
      <c r="N125" s="53">
        <f t="shared" si="6"/>
        <v>0</v>
      </c>
      <c r="O125" s="54">
        <f>単価票!$D$12*H125</f>
        <v>0</v>
      </c>
      <c r="P125" s="53">
        <f>IF(I125="*",単価票!$D$13,0)</f>
        <v>0</v>
      </c>
      <c r="Q125" s="53">
        <f t="shared" si="7"/>
        <v>0</v>
      </c>
      <c r="R125" s="114">
        <v>1.1000000000000001</v>
      </c>
      <c r="S125" s="53">
        <f t="shared" si="5"/>
        <v>0</v>
      </c>
    </row>
    <row r="126" spans="2:19">
      <c r="B126" s="55" t="s">
        <v>240</v>
      </c>
      <c r="C126" s="101">
        <v>4</v>
      </c>
      <c r="D126" s="102"/>
      <c r="E126" s="103">
        <v>1</v>
      </c>
      <c r="F126" s="64"/>
      <c r="G126" s="65">
        <v>40</v>
      </c>
      <c r="H126" s="65"/>
      <c r="I126" s="64"/>
      <c r="J126" s="53">
        <f>C126*単価票!$D$4</f>
        <v>0</v>
      </c>
      <c r="K126" s="53">
        <f>IF(D126="",0,VLOOKUP(D126,単価票!$C$5:$D$7,2,0))</f>
        <v>0</v>
      </c>
      <c r="L126" s="53">
        <f>IF(F126="*",(E126-1)*単価票!$D$11+単価票!$D$10,(E126-1)*単価票!$D$9+単価票!$D$8)</f>
        <v>0</v>
      </c>
      <c r="M126" s="53">
        <f>1*単価票!$D$15</f>
        <v>0</v>
      </c>
      <c r="N126" s="53">
        <f t="shared" si="6"/>
        <v>0</v>
      </c>
      <c r="O126" s="54">
        <f>単価票!$D$12*H126</f>
        <v>0</v>
      </c>
      <c r="P126" s="53">
        <f>IF(I126="*",単価票!$D$13,0)</f>
        <v>0</v>
      </c>
      <c r="Q126" s="53">
        <f t="shared" si="7"/>
        <v>0</v>
      </c>
      <c r="R126" s="114">
        <v>1.1000000000000001</v>
      </c>
      <c r="S126" s="53">
        <f t="shared" si="5"/>
        <v>0</v>
      </c>
    </row>
    <row r="127" spans="2:19">
      <c r="B127" s="55" t="s">
        <v>103</v>
      </c>
      <c r="C127" s="101">
        <v>4</v>
      </c>
      <c r="D127" s="102"/>
      <c r="E127" s="103">
        <v>2</v>
      </c>
      <c r="F127" s="64"/>
      <c r="G127" s="65">
        <v>10</v>
      </c>
      <c r="H127" s="65"/>
      <c r="I127" s="64"/>
      <c r="J127" s="53">
        <f>C127*単価票!$D$4</f>
        <v>0</v>
      </c>
      <c r="K127" s="53">
        <f>IF(D127="",0,VLOOKUP(D127,単価票!$C$5:$D$7,2,0))</f>
        <v>0</v>
      </c>
      <c r="L127" s="53">
        <f>IF(F127="*",(E127-1)*単価票!$D$11+単価票!$D$10,(E127-1)*単価票!$D$9+単価票!$D$8)</f>
        <v>0</v>
      </c>
      <c r="M127" s="53">
        <f>1*単価票!$D$15</f>
        <v>0</v>
      </c>
      <c r="N127" s="53">
        <f t="shared" si="6"/>
        <v>0</v>
      </c>
      <c r="O127" s="54">
        <f>単価票!$D$12*H127</f>
        <v>0</v>
      </c>
      <c r="P127" s="53">
        <f>IF(I127="*",単価票!$D$13,0)</f>
        <v>0</v>
      </c>
      <c r="Q127" s="53">
        <f t="shared" si="7"/>
        <v>0</v>
      </c>
      <c r="R127" s="114">
        <v>1.1000000000000001</v>
      </c>
      <c r="S127" s="53">
        <f t="shared" si="5"/>
        <v>0</v>
      </c>
    </row>
    <row r="128" spans="2:19">
      <c r="B128" s="55" t="s">
        <v>241</v>
      </c>
      <c r="C128" s="101">
        <v>4</v>
      </c>
      <c r="D128" s="102"/>
      <c r="E128" s="103">
        <v>1</v>
      </c>
      <c r="F128" s="64"/>
      <c r="G128" s="65">
        <v>5</v>
      </c>
      <c r="H128" s="65"/>
      <c r="I128" s="64"/>
      <c r="J128" s="53">
        <f>C128*単価票!$D$4</f>
        <v>0</v>
      </c>
      <c r="K128" s="53">
        <f>IF(D128="",0,VLOOKUP(D128,単価票!$C$5:$D$7,2,0))</f>
        <v>0</v>
      </c>
      <c r="L128" s="53">
        <f>IF(F128="*",(E128-1)*単価票!$D$11+単価票!$D$10,(E128-1)*単価票!$D$9+単価票!$D$8)</f>
        <v>0</v>
      </c>
      <c r="M128" s="53">
        <f>1*単価票!$D$15</f>
        <v>0</v>
      </c>
      <c r="N128" s="53">
        <f t="shared" si="6"/>
        <v>0</v>
      </c>
      <c r="O128" s="54">
        <f>単価票!$D$12*H128</f>
        <v>0</v>
      </c>
      <c r="P128" s="53">
        <f>IF(I128="*",単価票!$D$13,0)</f>
        <v>0</v>
      </c>
      <c r="Q128" s="53">
        <f t="shared" si="7"/>
        <v>0</v>
      </c>
      <c r="R128" s="114">
        <v>1.1000000000000001</v>
      </c>
      <c r="S128" s="53">
        <f t="shared" si="5"/>
        <v>0</v>
      </c>
    </row>
    <row r="129" spans="2:19">
      <c r="B129" s="55" t="s">
        <v>104</v>
      </c>
      <c r="C129" s="101">
        <v>4</v>
      </c>
      <c r="D129" s="102"/>
      <c r="E129" s="103">
        <v>1</v>
      </c>
      <c r="F129" s="64"/>
      <c r="G129" s="65">
        <v>100</v>
      </c>
      <c r="H129" s="65"/>
      <c r="I129" s="64"/>
      <c r="J129" s="53">
        <f>C129*単価票!$D$4</f>
        <v>0</v>
      </c>
      <c r="K129" s="53">
        <f>IF(D129="",0,VLOOKUP(D129,単価票!$C$5:$D$7,2,0))</f>
        <v>0</v>
      </c>
      <c r="L129" s="53">
        <f>IF(F129="*",(E129-1)*単価票!$D$11+単価票!$D$10,(E129-1)*単価票!$D$9+単価票!$D$8)</f>
        <v>0</v>
      </c>
      <c r="M129" s="53">
        <f>1*単価票!$D$15</f>
        <v>0</v>
      </c>
      <c r="N129" s="53">
        <f t="shared" si="6"/>
        <v>0</v>
      </c>
      <c r="O129" s="54">
        <f>単価票!$D$12*H129</f>
        <v>0</v>
      </c>
      <c r="P129" s="53">
        <f>IF(I129="*",単価票!$D$13,0)</f>
        <v>0</v>
      </c>
      <c r="Q129" s="53">
        <f t="shared" si="7"/>
        <v>0</v>
      </c>
      <c r="R129" s="114">
        <v>1.1000000000000001</v>
      </c>
      <c r="S129" s="53">
        <f t="shared" si="5"/>
        <v>0</v>
      </c>
    </row>
    <row r="130" spans="2:19">
      <c r="B130" s="61" t="s">
        <v>242</v>
      </c>
      <c r="C130" s="93">
        <v>4</v>
      </c>
      <c r="D130" s="94"/>
      <c r="E130" s="95">
        <v>1</v>
      </c>
      <c r="F130" s="62"/>
      <c r="G130" s="63">
        <v>10</v>
      </c>
      <c r="H130" s="63"/>
      <c r="I130" s="62"/>
      <c r="J130" s="53">
        <f>C130*単価票!$D$4</f>
        <v>0</v>
      </c>
      <c r="K130" s="53">
        <f>IF(D130="",0,VLOOKUP(D130,単価票!$C$5:$D$7,2,0))</f>
        <v>0</v>
      </c>
      <c r="L130" s="53">
        <f>IF(F130="*",(E130-1)*単価票!$D$11+単価票!$D$10,(E130-1)*単価票!$D$9+単価票!$D$8)</f>
        <v>0</v>
      </c>
      <c r="M130" s="53">
        <f>1*単価票!$D$15</f>
        <v>0</v>
      </c>
      <c r="N130" s="53">
        <f t="shared" si="6"/>
        <v>0</v>
      </c>
      <c r="O130" s="54">
        <f>単価票!$D$12*H130</f>
        <v>0</v>
      </c>
      <c r="P130" s="53">
        <f>IF(I130="*",単価票!$D$13,0)</f>
        <v>0</v>
      </c>
      <c r="Q130" s="53">
        <f t="shared" si="7"/>
        <v>0</v>
      </c>
      <c r="R130" s="114">
        <v>1.1000000000000001</v>
      </c>
      <c r="S130" s="53">
        <f t="shared" si="5"/>
        <v>0</v>
      </c>
    </row>
    <row r="131" spans="2:19">
      <c r="B131" s="108" t="s">
        <v>105</v>
      </c>
      <c r="C131" s="88">
        <v>14</v>
      </c>
      <c r="D131" s="89"/>
      <c r="E131" s="98">
        <v>2</v>
      </c>
      <c r="F131" s="91"/>
      <c r="G131" s="92">
        <v>500</v>
      </c>
      <c r="H131" s="92"/>
      <c r="I131" s="91" t="s">
        <v>5</v>
      </c>
      <c r="J131" s="53">
        <f>C131*単価票!$D$4</f>
        <v>0</v>
      </c>
      <c r="K131" s="53">
        <f>IF(D131="",0,VLOOKUP(D131,単価票!$C$5:$D$7,2,0))</f>
        <v>0</v>
      </c>
      <c r="L131" s="53">
        <f>IF(F131="*",(E131-1)*単価票!$D$11+単価票!$D$10,(E131-1)*単価票!$D$9+単価票!$D$8)</f>
        <v>0</v>
      </c>
      <c r="M131" s="53">
        <f>1*単価票!$D$15</f>
        <v>0</v>
      </c>
      <c r="N131" s="53">
        <f t="shared" si="6"/>
        <v>0</v>
      </c>
      <c r="O131" s="54">
        <f>単価票!$D$12*H131</f>
        <v>0</v>
      </c>
      <c r="P131" s="53">
        <f>IF(I131="*",単価票!$D$13,0)</f>
        <v>0</v>
      </c>
      <c r="Q131" s="53">
        <f t="shared" si="7"/>
        <v>0</v>
      </c>
      <c r="R131" s="114">
        <v>1.1000000000000001</v>
      </c>
      <c r="S131" s="53">
        <f t="shared" si="5"/>
        <v>0</v>
      </c>
    </row>
    <row r="132" spans="2:19">
      <c r="B132" s="109" t="s">
        <v>243</v>
      </c>
      <c r="C132" s="82">
        <v>14</v>
      </c>
      <c r="D132" s="83"/>
      <c r="E132" s="84">
        <v>1</v>
      </c>
      <c r="F132" s="56"/>
      <c r="G132" s="38">
        <v>10</v>
      </c>
      <c r="H132" s="38"/>
      <c r="I132" s="56"/>
      <c r="J132" s="53">
        <f>C132*単価票!$D$4</f>
        <v>0</v>
      </c>
      <c r="K132" s="53">
        <f>IF(D132="",0,VLOOKUP(D132,単価票!$C$5:$D$7,2,0))</f>
        <v>0</v>
      </c>
      <c r="L132" s="53">
        <f>IF(F132="*",(E132-1)*単価票!$D$11+単価票!$D$10,(E132-1)*単価票!$D$9+単価票!$D$8)</f>
        <v>0</v>
      </c>
      <c r="M132" s="53">
        <f>1*単価票!$D$15</f>
        <v>0</v>
      </c>
      <c r="N132" s="53">
        <f t="shared" si="6"/>
        <v>0</v>
      </c>
      <c r="O132" s="54">
        <f>単価票!$D$12*H132</f>
        <v>0</v>
      </c>
      <c r="P132" s="53">
        <f>IF(I132="*",単価票!$D$13,0)</f>
        <v>0</v>
      </c>
      <c r="Q132" s="53">
        <f t="shared" si="7"/>
        <v>0</v>
      </c>
      <c r="R132" s="114">
        <v>1.1000000000000001</v>
      </c>
      <c r="S132" s="53">
        <f t="shared" si="5"/>
        <v>0</v>
      </c>
    </row>
    <row r="133" spans="2:19">
      <c r="B133" s="60" t="s">
        <v>106</v>
      </c>
      <c r="C133" s="82">
        <v>4</v>
      </c>
      <c r="D133" s="83"/>
      <c r="E133" s="84">
        <v>1</v>
      </c>
      <c r="F133" s="56"/>
      <c r="G133" s="38">
        <v>50</v>
      </c>
      <c r="H133" s="38"/>
      <c r="I133" s="56"/>
      <c r="J133" s="53">
        <f>C133*単価票!$D$4</f>
        <v>0</v>
      </c>
      <c r="K133" s="53">
        <f>IF(D133="",0,VLOOKUP(D133,単価票!$C$5:$D$7,2,0))</f>
        <v>0</v>
      </c>
      <c r="L133" s="53">
        <f>IF(F133="*",(E133-1)*単価票!$D$11+単価票!$D$10,(E133-1)*単価票!$D$9+単価票!$D$8)</f>
        <v>0</v>
      </c>
      <c r="M133" s="53">
        <f>1*単価票!$D$15</f>
        <v>0</v>
      </c>
      <c r="N133" s="53">
        <f t="shared" si="6"/>
        <v>0</v>
      </c>
      <c r="O133" s="54">
        <f>単価票!$D$12*H133</f>
        <v>0</v>
      </c>
      <c r="P133" s="53">
        <f>IF(I133="*",単価票!$D$13,0)</f>
        <v>0</v>
      </c>
      <c r="Q133" s="53">
        <f t="shared" si="7"/>
        <v>0</v>
      </c>
      <c r="R133" s="114">
        <v>1.1000000000000001</v>
      </c>
      <c r="S133" s="53">
        <f t="shared" si="5"/>
        <v>0</v>
      </c>
    </row>
    <row r="134" spans="2:19">
      <c r="B134" s="60" t="s">
        <v>244</v>
      </c>
      <c r="C134" s="82">
        <v>4</v>
      </c>
      <c r="D134" s="83"/>
      <c r="E134" s="84">
        <v>1</v>
      </c>
      <c r="F134" s="56"/>
      <c r="G134" s="38">
        <v>5</v>
      </c>
      <c r="H134" s="38"/>
      <c r="I134" s="56"/>
      <c r="J134" s="53">
        <f>C134*単価票!$D$4</f>
        <v>0</v>
      </c>
      <c r="K134" s="53">
        <f>IF(D134="",0,VLOOKUP(D134,単価票!$C$5:$D$7,2,0))</f>
        <v>0</v>
      </c>
      <c r="L134" s="53">
        <f>IF(F134="*",(E134-1)*単価票!$D$11+単価票!$D$10,(E134-1)*単価票!$D$9+単価票!$D$8)</f>
        <v>0</v>
      </c>
      <c r="M134" s="53">
        <f>1*単価票!$D$15</f>
        <v>0</v>
      </c>
      <c r="N134" s="53">
        <f t="shared" si="6"/>
        <v>0</v>
      </c>
      <c r="O134" s="54">
        <f>単価票!$D$12*H134</f>
        <v>0</v>
      </c>
      <c r="P134" s="53">
        <f>IF(I134="*",単価票!$D$13,0)</f>
        <v>0</v>
      </c>
      <c r="Q134" s="53">
        <f t="shared" si="7"/>
        <v>0</v>
      </c>
      <c r="R134" s="114">
        <v>1.1000000000000001</v>
      </c>
      <c r="S134" s="53">
        <f t="shared" si="5"/>
        <v>0</v>
      </c>
    </row>
    <row r="135" spans="2:19">
      <c r="B135" s="60" t="s">
        <v>107</v>
      </c>
      <c r="C135" s="82">
        <v>14</v>
      </c>
      <c r="D135" s="83"/>
      <c r="E135" s="84">
        <v>2</v>
      </c>
      <c r="F135" s="56"/>
      <c r="G135" s="38">
        <v>700</v>
      </c>
      <c r="H135" s="38"/>
      <c r="I135" s="56"/>
      <c r="J135" s="53">
        <f>C135*単価票!$D$4</f>
        <v>0</v>
      </c>
      <c r="K135" s="53">
        <f>IF(D135="",0,VLOOKUP(D135,単価票!$C$5:$D$7,2,0))</f>
        <v>0</v>
      </c>
      <c r="L135" s="53">
        <f>IF(F135="*",(E135-1)*単価票!$D$11+単価票!$D$10,(E135-1)*単価票!$D$9+単価票!$D$8)</f>
        <v>0</v>
      </c>
      <c r="M135" s="53">
        <f>1*単価票!$D$15</f>
        <v>0</v>
      </c>
      <c r="N135" s="53">
        <f t="shared" si="6"/>
        <v>0</v>
      </c>
      <c r="O135" s="54">
        <f>単価票!$D$12*H135</f>
        <v>0</v>
      </c>
      <c r="P135" s="53">
        <f>IF(I135="*",単価票!$D$13,0)</f>
        <v>0</v>
      </c>
      <c r="Q135" s="53">
        <f t="shared" si="7"/>
        <v>0</v>
      </c>
      <c r="R135" s="114">
        <v>1.1000000000000001</v>
      </c>
      <c r="S135" s="53">
        <f t="shared" ref="S135:S144" si="8">ROUNDDOWN(Q135*R135,0)</f>
        <v>0</v>
      </c>
    </row>
    <row r="136" spans="2:19">
      <c r="B136" s="60" t="s">
        <v>245</v>
      </c>
      <c r="C136" s="82">
        <v>14</v>
      </c>
      <c r="D136" s="83"/>
      <c r="E136" s="84">
        <v>1</v>
      </c>
      <c r="F136" s="56"/>
      <c r="G136" s="38">
        <v>50</v>
      </c>
      <c r="H136" s="38"/>
      <c r="I136" s="56"/>
      <c r="J136" s="53">
        <f>C136*単価票!$D$4</f>
        <v>0</v>
      </c>
      <c r="K136" s="53">
        <f>IF(D136="",0,VLOOKUP(D136,単価票!$C$5:$D$7,2,0))</f>
        <v>0</v>
      </c>
      <c r="L136" s="53">
        <f>IF(F136="*",(E136-1)*単価票!$D$11+単価票!$D$10,(E136-1)*単価票!$D$9+単価票!$D$8)</f>
        <v>0</v>
      </c>
      <c r="M136" s="53">
        <f>1*単価票!$D$15</f>
        <v>0</v>
      </c>
      <c r="N136" s="53">
        <f t="shared" si="6"/>
        <v>0</v>
      </c>
      <c r="O136" s="54">
        <f>単価票!$D$12*H136</f>
        <v>0</v>
      </c>
      <c r="P136" s="53">
        <f>IF(I136="*",単価票!$D$13,0)</f>
        <v>0</v>
      </c>
      <c r="Q136" s="53">
        <f t="shared" si="7"/>
        <v>0</v>
      </c>
      <c r="R136" s="114">
        <v>1.1000000000000001</v>
      </c>
      <c r="S136" s="53">
        <f t="shared" si="8"/>
        <v>0</v>
      </c>
    </row>
    <row r="137" spans="2:19">
      <c r="B137" s="60" t="s">
        <v>108</v>
      </c>
      <c r="C137" s="82">
        <v>14</v>
      </c>
      <c r="D137" s="83"/>
      <c r="E137" s="84">
        <v>3</v>
      </c>
      <c r="F137" s="56"/>
      <c r="G137" s="38">
        <v>100</v>
      </c>
      <c r="H137" s="38"/>
      <c r="I137" s="56"/>
      <c r="J137" s="53">
        <f>C137*単価票!$D$4</f>
        <v>0</v>
      </c>
      <c r="K137" s="53">
        <f>IF(D137="",0,VLOOKUP(D137,単価票!$C$5:$D$7,2,0))</f>
        <v>0</v>
      </c>
      <c r="L137" s="53">
        <f>IF(F137="*",(E137-1)*単価票!$D$11+単価票!$D$10,(E137-1)*単価票!$D$9+単価票!$D$8)</f>
        <v>0</v>
      </c>
      <c r="M137" s="53">
        <f>1*単価票!$D$15</f>
        <v>0</v>
      </c>
      <c r="N137" s="53">
        <f t="shared" si="6"/>
        <v>0</v>
      </c>
      <c r="O137" s="54">
        <f>単価票!$D$12*H137</f>
        <v>0</v>
      </c>
      <c r="P137" s="53">
        <f>IF(I137="*",単価票!$D$13,0)</f>
        <v>0</v>
      </c>
      <c r="Q137" s="53">
        <f t="shared" si="7"/>
        <v>0</v>
      </c>
      <c r="R137" s="114">
        <v>1.1000000000000001</v>
      </c>
      <c r="S137" s="53">
        <f t="shared" si="8"/>
        <v>0</v>
      </c>
    </row>
    <row r="138" spans="2:19">
      <c r="B138" s="60" t="s">
        <v>246</v>
      </c>
      <c r="C138" s="82">
        <v>14</v>
      </c>
      <c r="D138" s="83"/>
      <c r="E138" s="84">
        <v>1</v>
      </c>
      <c r="F138" s="56"/>
      <c r="G138" s="38">
        <v>10</v>
      </c>
      <c r="H138" s="38"/>
      <c r="I138" s="56"/>
      <c r="J138" s="53">
        <f>C138*単価票!$D$4</f>
        <v>0</v>
      </c>
      <c r="K138" s="53">
        <f>IF(D138="",0,VLOOKUP(D138,単価票!$C$5:$D$7,2,0))</f>
        <v>0</v>
      </c>
      <c r="L138" s="53">
        <f>IF(F138="*",(E138-1)*単価票!$D$11+単価票!$D$10,(E138-1)*単価票!$D$9+単価票!$D$8)</f>
        <v>0</v>
      </c>
      <c r="M138" s="53">
        <f>1*単価票!$D$15</f>
        <v>0</v>
      </c>
      <c r="N138" s="53">
        <f t="shared" si="6"/>
        <v>0</v>
      </c>
      <c r="O138" s="54">
        <f>単価票!$D$12*H138</f>
        <v>0</v>
      </c>
      <c r="P138" s="53">
        <f>IF(I138="*",単価票!$D$13,0)</f>
        <v>0</v>
      </c>
      <c r="Q138" s="53">
        <f t="shared" si="7"/>
        <v>0</v>
      </c>
      <c r="R138" s="114">
        <v>1.1000000000000001</v>
      </c>
      <c r="S138" s="53">
        <f t="shared" si="8"/>
        <v>0</v>
      </c>
    </row>
    <row r="139" spans="2:19">
      <c r="B139" s="55" t="s">
        <v>109</v>
      </c>
      <c r="C139" s="101">
        <v>4</v>
      </c>
      <c r="D139" s="102"/>
      <c r="E139" s="103">
        <v>1</v>
      </c>
      <c r="F139" s="64"/>
      <c r="G139" s="65">
        <v>300</v>
      </c>
      <c r="H139" s="65"/>
      <c r="I139" s="64"/>
      <c r="J139" s="53">
        <f>C139*単価票!$D$4</f>
        <v>0</v>
      </c>
      <c r="K139" s="53">
        <f>IF(D139="",0,VLOOKUP(D139,単価票!$C$5:$D$7,2,0))</f>
        <v>0</v>
      </c>
      <c r="L139" s="53">
        <f>IF(F139="*",(E139-1)*単価票!$D$11+単価票!$D$10,(E139-1)*単価票!$D$9+単価票!$D$8)</f>
        <v>0</v>
      </c>
      <c r="M139" s="53">
        <f>1*単価票!$D$15</f>
        <v>0</v>
      </c>
      <c r="N139" s="53">
        <f t="shared" si="6"/>
        <v>0</v>
      </c>
      <c r="O139" s="54">
        <f>単価票!$D$12*H139</f>
        <v>0</v>
      </c>
      <c r="P139" s="53">
        <f>IF(I139="*",単価票!$D$13,0)</f>
        <v>0</v>
      </c>
      <c r="Q139" s="53">
        <f t="shared" si="7"/>
        <v>0</v>
      </c>
      <c r="R139" s="114">
        <v>1.1000000000000001</v>
      </c>
      <c r="S139" s="53">
        <f t="shared" si="8"/>
        <v>0</v>
      </c>
    </row>
    <row r="140" spans="2:19">
      <c r="B140" s="55" t="s">
        <v>247</v>
      </c>
      <c r="C140" s="101">
        <v>4</v>
      </c>
      <c r="D140" s="102"/>
      <c r="E140" s="103">
        <v>1</v>
      </c>
      <c r="F140" s="64"/>
      <c r="G140" s="65">
        <v>40</v>
      </c>
      <c r="H140" s="65"/>
      <c r="I140" s="64"/>
      <c r="J140" s="53">
        <f>C140*単価票!$D$4</f>
        <v>0</v>
      </c>
      <c r="K140" s="53">
        <f>IF(D140="",0,VLOOKUP(D140,単価票!$C$5:$D$7,2,0))</f>
        <v>0</v>
      </c>
      <c r="L140" s="53">
        <f>IF(F140="*",(E140-1)*単価票!$D$11+単価票!$D$10,(E140-1)*単価票!$D$9+単価票!$D$8)</f>
        <v>0</v>
      </c>
      <c r="M140" s="53">
        <f>1*単価票!$D$15</f>
        <v>0</v>
      </c>
      <c r="N140" s="53">
        <f t="shared" si="6"/>
        <v>0</v>
      </c>
      <c r="O140" s="54">
        <f>単価票!$D$12*H140</f>
        <v>0</v>
      </c>
      <c r="P140" s="53">
        <f>IF(I140="*",単価票!$D$13,0)</f>
        <v>0</v>
      </c>
      <c r="Q140" s="53">
        <f t="shared" si="7"/>
        <v>0</v>
      </c>
      <c r="R140" s="114">
        <v>1.1000000000000001</v>
      </c>
      <c r="S140" s="53">
        <f t="shared" si="8"/>
        <v>0</v>
      </c>
    </row>
    <row r="141" spans="2:19">
      <c r="B141" s="55" t="s">
        <v>110</v>
      </c>
      <c r="C141" s="101">
        <v>4</v>
      </c>
      <c r="D141" s="102"/>
      <c r="E141" s="103">
        <v>2</v>
      </c>
      <c r="F141" s="64"/>
      <c r="G141" s="65">
        <v>10</v>
      </c>
      <c r="H141" s="65"/>
      <c r="I141" s="64"/>
      <c r="J141" s="53">
        <f>C141*単価票!$D$4</f>
        <v>0</v>
      </c>
      <c r="K141" s="53">
        <f>IF(D141="",0,VLOOKUP(D141,単価票!$C$5:$D$7,2,0))</f>
        <v>0</v>
      </c>
      <c r="L141" s="53">
        <f>IF(F141="*",(E141-1)*単価票!$D$11+単価票!$D$10,(E141-1)*単価票!$D$9+単価票!$D$8)</f>
        <v>0</v>
      </c>
      <c r="M141" s="53">
        <f>1*単価票!$D$15</f>
        <v>0</v>
      </c>
      <c r="N141" s="53">
        <f t="shared" si="6"/>
        <v>0</v>
      </c>
      <c r="O141" s="54">
        <f>単価票!$D$12*H141</f>
        <v>0</v>
      </c>
      <c r="P141" s="53">
        <f>IF(I141="*",単価票!$D$13,0)</f>
        <v>0</v>
      </c>
      <c r="Q141" s="53">
        <f t="shared" si="7"/>
        <v>0</v>
      </c>
      <c r="R141" s="114">
        <v>1.1000000000000001</v>
      </c>
      <c r="S141" s="53">
        <f t="shared" si="8"/>
        <v>0</v>
      </c>
    </row>
    <row r="142" spans="2:19">
      <c r="B142" s="55" t="s">
        <v>248</v>
      </c>
      <c r="C142" s="101">
        <v>4</v>
      </c>
      <c r="D142" s="102"/>
      <c r="E142" s="103">
        <v>1</v>
      </c>
      <c r="F142" s="64"/>
      <c r="G142" s="65">
        <v>5</v>
      </c>
      <c r="H142" s="65"/>
      <c r="I142" s="64"/>
      <c r="J142" s="53">
        <f>C142*単価票!$D$4</f>
        <v>0</v>
      </c>
      <c r="K142" s="53">
        <f>IF(D142="",0,VLOOKUP(D142,単価票!$C$5:$D$7,2,0))</f>
        <v>0</v>
      </c>
      <c r="L142" s="53">
        <f>IF(F142="*",(E142-1)*単価票!$D$11+単価票!$D$10,(E142-1)*単価票!$D$9+単価票!$D$8)</f>
        <v>0</v>
      </c>
      <c r="M142" s="53">
        <f>1*単価票!$D$15</f>
        <v>0</v>
      </c>
      <c r="N142" s="53">
        <f t="shared" si="6"/>
        <v>0</v>
      </c>
      <c r="O142" s="54">
        <f>単価票!$D$12*H142</f>
        <v>0</v>
      </c>
      <c r="P142" s="53">
        <f>IF(I142="*",単価票!$D$13,0)</f>
        <v>0</v>
      </c>
      <c r="Q142" s="53">
        <f t="shared" si="7"/>
        <v>0</v>
      </c>
      <c r="R142" s="114">
        <v>1.1000000000000001</v>
      </c>
      <c r="S142" s="53">
        <f t="shared" si="8"/>
        <v>0</v>
      </c>
    </row>
    <row r="143" spans="2:19">
      <c r="B143" s="55" t="s">
        <v>111</v>
      </c>
      <c r="C143" s="101">
        <v>4</v>
      </c>
      <c r="D143" s="102"/>
      <c r="E143" s="103">
        <v>1</v>
      </c>
      <c r="F143" s="64"/>
      <c r="G143" s="65">
        <v>100</v>
      </c>
      <c r="H143" s="65"/>
      <c r="I143" s="64"/>
      <c r="J143" s="53">
        <f>C143*単価票!$D$4</f>
        <v>0</v>
      </c>
      <c r="K143" s="53">
        <f>IF(D143="",0,VLOOKUP(D143,単価票!$C$5:$D$7,2,0))</f>
        <v>0</v>
      </c>
      <c r="L143" s="53">
        <f>IF(F143="*",(E143-1)*単価票!$D$11+単価票!$D$10,(E143-1)*単価票!$D$9+単価票!$D$8)</f>
        <v>0</v>
      </c>
      <c r="M143" s="53">
        <f>1*単価票!$D$15</f>
        <v>0</v>
      </c>
      <c r="N143" s="53">
        <f t="shared" si="6"/>
        <v>0</v>
      </c>
      <c r="O143" s="54">
        <f>単価票!$D$12*H143</f>
        <v>0</v>
      </c>
      <c r="P143" s="53">
        <f>IF(I143="*",単価票!$D$13,0)</f>
        <v>0</v>
      </c>
      <c r="Q143" s="53">
        <f t="shared" si="7"/>
        <v>0</v>
      </c>
      <c r="R143" s="114">
        <v>1.1000000000000001</v>
      </c>
      <c r="S143" s="53">
        <f t="shared" si="8"/>
        <v>0</v>
      </c>
    </row>
    <row r="144" spans="2:19" ht="14.25" thickBot="1">
      <c r="B144" s="61" t="s">
        <v>249</v>
      </c>
      <c r="C144" s="93">
        <v>4</v>
      </c>
      <c r="D144" s="94"/>
      <c r="E144" s="95">
        <v>1</v>
      </c>
      <c r="F144" s="62"/>
      <c r="G144" s="63">
        <v>10</v>
      </c>
      <c r="H144" s="63"/>
      <c r="I144" s="62"/>
      <c r="J144" s="53">
        <f>C144*単価票!$D$4</f>
        <v>0</v>
      </c>
      <c r="K144" s="53">
        <f>IF(D144="",0,VLOOKUP(D144,単価票!$C$5:$D$7,2,0))</f>
        <v>0</v>
      </c>
      <c r="L144" s="53">
        <f>IF(F144="*",(E144-1)*単価票!$D$11+単価票!$D$10,(E144-1)*単価票!$D$9+単価票!$D$8)</f>
        <v>0</v>
      </c>
      <c r="M144" s="53">
        <f>1*単価票!$D$15</f>
        <v>0</v>
      </c>
      <c r="N144" s="53">
        <f t="shared" si="6"/>
        <v>0</v>
      </c>
      <c r="O144" s="54">
        <f>単価票!$D$12*H144</f>
        <v>0</v>
      </c>
      <c r="P144" s="53">
        <f>IF(I144="*",単価票!$D$13,0)</f>
        <v>0</v>
      </c>
      <c r="Q144" s="53">
        <f t="shared" si="7"/>
        <v>0</v>
      </c>
      <c r="R144" s="114">
        <v>1.1000000000000001</v>
      </c>
      <c r="S144" s="112">
        <f t="shared" si="8"/>
        <v>0</v>
      </c>
    </row>
    <row r="145" spans="2:19" ht="14.25" thickBot="1">
      <c r="B145" s="68" t="s">
        <v>0</v>
      </c>
      <c r="C145" s="106"/>
      <c r="D145" s="106"/>
      <c r="E145" s="107"/>
      <c r="F145" s="104"/>
      <c r="G145" s="105">
        <f>SUM(G3:G144)</f>
        <v>70600</v>
      </c>
      <c r="H145" s="67"/>
      <c r="I145" s="69"/>
      <c r="J145" s="18"/>
      <c r="K145" s="13"/>
      <c r="L145" s="13"/>
      <c r="M145" s="14"/>
      <c r="N145" s="17"/>
      <c r="O145" s="17"/>
      <c r="P145" s="17"/>
      <c r="Q145" s="111">
        <f>SUM(Q3:Q144)</f>
        <v>0</v>
      </c>
      <c r="R145" s="111"/>
      <c r="S145" s="113">
        <f>SUM(S3:S144)</f>
        <v>0</v>
      </c>
    </row>
  </sheetData>
  <mergeCells count="1">
    <mergeCell ref="B1:G1"/>
  </mergeCells>
  <phoneticPr fontId="9"/>
  <printOptions horizontalCentered="1" verticalCentered="1"/>
  <pageMargins left="0.39370078740157483" right="0.39370078740157483" top="0.78740157480314965" bottom="0.39370078740157483" header="0" footer="0"/>
  <pageSetup paperSize="9" scale="79" fitToHeight="0" orientation="landscape" blackAndWhite="1" r:id="rId1"/>
  <headerFooter alignWithMargins="0">
    <oddFooter>&amp;R&amp;9ページ　&amp;P</oddFooter>
  </headerFooter>
  <rowBreaks count="2" manualBreakCount="2">
    <brk id="47" max="18" man="1"/>
    <brk id="96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showGridLines="0" topLeftCell="A2" zoomScale="85" zoomScaleNormal="85" workbookViewId="0">
      <pane xSplit="2" topLeftCell="C1" activePane="topRight" state="frozenSplit"/>
      <selection activeCell="Q109" sqref="Q109"/>
      <selection pane="topRight" activeCell="H5" sqref="H5"/>
    </sheetView>
  </sheetViews>
  <sheetFormatPr defaultColWidth="9" defaultRowHeight="13.5"/>
  <cols>
    <col min="1" max="1" width="0.625" style="36" customWidth="1"/>
    <col min="2" max="2" width="24.125" style="66" customWidth="1"/>
    <col min="3" max="3" width="7.5" style="36" bestFit="1" customWidth="1"/>
    <col min="4" max="4" width="6.625" style="36" bestFit="1" customWidth="1"/>
    <col min="5" max="5" width="7.625" style="36" bestFit="1" customWidth="1"/>
    <col min="6" max="6" width="4.875" style="36" customWidth="1"/>
    <col min="7" max="7" width="10.125" style="36" bestFit="1" customWidth="1"/>
    <col min="8" max="8" width="6.375" style="36" bestFit="1" customWidth="1"/>
    <col min="9" max="9" width="5" style="36" customWidth="1"/>
    <col min="10" max="10" width="8.875" style="37" customWidth="1"/>
    <col min="11" max="11" width="11.875" style="37" customWidth="1"/>
    <col min="12" max="12" width="11.5" style="37" customWidth="1"/>
    <col min="13" max="14" width="7.875" style="36" customWidth="1"/>
    <col min="15" max="15" width="10.5" style="36" bestFit="1" customWidth="1"/>
    <col min="16" max="16" width="10.375" style="36" bestFit="1" customWidth="1"/>
    <col min="17" max="17" width="13.25" style="36" bestFit="1" customWidth="1"/>
    <col min="18" max="18" width="5.5" style="36" bestFit="1" customWidth="1"/>
    <col min="19" max="19" width="12.5" style="36" bestFit="1" customWidth="1"/>
    <col min="20" max="16384" width="9" style="36"/>
  </cols>
  <sheetData>
    <row r="1" spans="2:19" ht="21.75" customHeight="1">
      <c r="B1" s="172" t="s">
        <v>131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2:19" ht="28.5" customHeight="1">
      <c r="B2" s="45" t="s">
        <v>1</v>
      </c>
      <c r="C2" s="46" t="s">
        <v>2</v>
      </c>
      <c r="D2" s="46" t="s">
        <v>3</v>
      </c>
      <c r="E2" s="2" t="s">
        <v>121</v>
      </c>
      <c r="F2" s="49" t="s">
        <v>6</v>
      </c>
      <c r="G2" s="46" t="s">
        <v>4</v>
      </c>
      <c r="H2" s="2" t="s">
        <v>39</v>
      </c>
      <c r="I2" s="49" t="s">
        <v>7</v>
      </c>
      <c r="J2" s="49" t="s">
        <v>8</v>
      </c>
      <c r="K2" s="49" t="s">
        <v>9</v>
      </c>
      <c r="L2" s="49" t="s">
        <v>10</v>
      </c>
      <c r="M2" s="49" t="s">
        <v>49</v>
      </c>
      <c r="N2" s="49" t="s">
        <v>19</v>
      </c>
      <c r="O2" s="49" t="s">
        <v>40</v>
      </c>
      <c r="P2" s="49" t="s">
        <v>11</v>
      </c>
      <c r="Q2" s="49" t="s">
        <v>12</v>
      </c>
      <c r="R2" s="49" t="s">
        <v>250</v>
      </c>
      <c r="S2" s="49" t="s">
        <v>18</v>
      </c>
    </row>
    <row r="3" spans="2:19">
      <c r="B3" s="50" t="s">
        <v>91</v>
      </c>
      <c r="C3" s="79">
        <v>4</v>
      </c>
      <c r="D3" s="80"/>
      <c r="E3" s="81">
        <v>4</v>
      </c>
      <c r="F3" s="51"/>
      <c r="G3" s="52">
        <v>650</v>
      </c>
      <c r="H3" s="52"/>
      <c r="I3" s="51" t="s">
        <v>5</v>
      </c>
      <c r="J3" s="53">
        <f>C3*単価票!$H$4</f>
        <v>0</v>
      </c>
      <c r="K3" s="53">
        <f>IF(D3="",0,VLOOKUP(D3,単価票!$G$5:$H$7,2,0))</f>
        <v>0</v>
      </c>
      <c r="L3" s="53">
        <f>IF(F3="*",(E3-1)*単価票!$H$11+単価票!$H$10,(E3-1)*単価票!$H$9+単価票!$H$8)</f>
        <v>0</v>
      </c>
      <c r="M3" s="53">
        <f>1*単価票!$H$15</f>
        <v>0</v>
      </c>
      <c r="N3" s="53">
        <f>SUM(J3:M3)</f>
        <v>0</v>
      </c>
      <c r="O3" s="54">
        <f>単価票!$H$12*H3</f>
        <v>0</v>
      </c>
      <c r="P3" s="53">
        <f>IF(I3="*",単価票!$H$13,0)</f>
        <v>0</v>
      </c>
      <c r="Q3" s="53">
        <f>(ROUNDDOWN((J3+K3+L3+M3)*G3,0))+O3+P3</f>
        <v>0</v>
      </c>
      <c r="R3" s="114">
        <v>1.1000000000000001</v>
      </c>
      <c r="S3" s="53">
        <f>ROUNDDOWN(Q3*R3,0)</f>
        <v>0</v>
      </c>
    </row>
    <row r="4" spans="2:19">
      <c r="B4" s="55" t="s">
        <v>92</v>
      </c>
      <c r="C4" s="101">
        <v>4</v>
      </c>
      <c r="D4" s="102"/>
      <c r="E4" s="103">
        <v>4</v>
      </c>
      <c r="F4" s="56"/>
      <c r="G4" s="65">
        <v>50</v>
      </c>
      <c r="H4" s="65"/>
      <c r="I4" s="64"/>
      <c r="J4" s="53">
        <f>C4*単価票!$H$4</f>
        <v>0</v>
      </c>
      <c r="K4" s="53">
        <f>IF(D4="",0,VLOOKUP(D4,単価票!$G$5:$H$7,2,0))</f>
        <v>0</v>
      </c>
      <c r="L4" s="53">
        <f>IF(F4="*",(E4-1)*単価票!$H$11+単価票!$H$10,(E4-1)*単価票!$H$9+単価票!$H$8)</f>
        <v>0</v>
      </c>
      <c r="M4" s="53">
        <f>1*単価票!$H$15</f>
        <v>0</v>
      </c>
      <c r="N4" s="53">
        <f t="shared" ref="N4:N58" si="0">SUM(J4:M4)</f>
        <v>0</v>
      </c>
      <c r="O4" s="54">
        <f>単価票!$H$12*H4</f>
        <v>0</v>
      </c>
      <c r="P4" s="53">
        <f>IF(I4="*",単価票!$H$13,0)</f>
        <v>0</v>
      </c>
      <c r="Q4" s="53">
        <f t="shared" ref="Q4:Q58" si="1">(ROUNDDOWN((J4+K4+L4+M4)*G4,0))+O4+P4</f>
        <v>0</v>
      </c>
      <c r="R4" s="114">
        <v>1.1000000000000001</v>
      </c>
      <c r="S4" s="53">
        <f>ROUNDDOWN(Q4*R4,0)</f>
        <v>0</v>
      </c>
    </row>
    <row r="5" spans="2:19">
      <c r="B5" s="59" t="s">
        <v>135</v>
      </c>
      <c r="C5" s="85">
        <v>12</v>
      </c>
      <c r="D5" s="86"/>
      <c r="E5" s="87">
        <v>5</v>
      </c>
      <c r="F5" s="51"/>
      <c r="G5" s="58">
        <v>8500</v>
      </c>
      <c r="H5" s="160">
        <v>450</v>
      </c>
      <c r="I5" s="57" t="s">
        <v>5</v>
      </c>
      <c r="J5" s="53">
        <f>C5*単価票!$H$4</f>
        <v>0</v>
      </c>
      <c r="K5" s="53">
        <f>IF(D5="",0,VLOOKUP(D5,単価票!$G$5:$H$7,2,0))</f>
        <v>0</v>
      </c>
      <c r="L5" s="53">
        <f>IF(F5="*",(E5-1)*単価票!$H$11+単価票!$H$10,(E5-1)*単価票!$H$9+単価票!$H$8)</f>
        <v>0</v>
      </c>
      <c r="M5" s="53">
        <f>1*単価票!$H$15</f>
        <v>0</v>
      </c>
      <c r="N5" s="53">
        <f t="shared" si="0"/>
        <v>0</v>
      </c>
      <c r="O5" s="159">
        <f>単価票!$H$12*H5</f>
        <v>0</v>
      </c>
      <c r="P5" s="157">
        <f>IF(I5="*",単価票!$H$14,0)</f>
        <v>0</v>
      </c>
      <c r="Q5" s="53">
        <f t="shared" si="1"/>
        <v>0</v>
      </c>
      <c r="R5" s="114">
        <v>1.1000000000000001</v>
      </c>
      <c r="S5" s="53">
        <f>ROUNDDOWN(Q5*R5,0)</f>
        <v>0</v>
      </c>
    </row>
    <row r="6" spans="2:19">
      <c r="B6" s="60" t="s">
        <v>136</v>
      </c>
      <c r="C6" s="82">
        <v>12</v>
      </c>
      <c r="D6" s="83"/>
      <c r="E6" s="84">
        <v>5</v>
      </c>
      <c r="F6" s="56"/>
      <c r="G6" s="38">
        <v>90</v>
      </c>
      <c r="H6" s="38"/>
      <c r="I6" s="56"/>
      <c r="J6" s="53">
        <f>C6*単価票!$H$4</f>
        <v>0</v>
      </c>
      <c r="K6" s="53">
        <f>IF(D6="",0,VLOOKUP(D6,単価票!$G$5:$H$7,2,0))</f>
        <v>0</v>
      </c>
      <c r="L6" s="53">
        <f>IF(F6="*",(E6-1)*単価票!$H$11+単価票!$H$10,(E6-1)*単価票!$H$9+単価票!$H$8)</f>
        <v>0</v>
      </c>
      <c r="M6" s="53">
        <f>1*単価票!$H$15</f>
        <v>0</v>
      </c>
      <c r="N6" s="53">
        <f t="shared" si="0"/>
        <v>0</v>
      </c>
      <c r="O6" s="54">
        <f>単価票!$H$12*H6</f>
        <v>0</v>
      </c>
      <c r="P6" s="53">
        <f>IF(I6="*",単価票!$H$13,0)</f>
        <v>0</v>
      </c>
      <c r="Q6" s="53">
        <f t="shared" si="1"/>
        <v>0</v>
      </c>
      <c r="R6" s="114">
        <v>1.1000000000000001</v>
      </c>
      <c r="S6" s="53">
        <f>ROUNDDOWN(Q6*R6,0)</f>
        <v>0</v>
      </c>
    </row>
    <row r="7" spans="2:19">
      <c r="B7" s="60" t="s">
        <v>137</v>
      </c>
      <c r="C7" s="82">
        <v>4</v>
      </c>
      <c r="D7" s="83"/>
      <c r="E7" s="84">
        <v>3</v>
      </c>
      <c r="F7" s="56"/>
      <c r="G7" s="38">
        <v>42000</v>
      </c>
      <c r="H7" s="38"/>
      <c r="I7" s="56"/>
      <c r="J7" s="53">
        <f>C7*単価票!$H$4</f>
        <v>0</v>
      </c>
      <c r="K7" s="53">
        <f>IF(D7="",0,VLOOKUP(D7,単価票!$G$5:$H$7,2,0))</f>
        <v>0</v>
      </c>
      <c r="L7" s="53">
        <f>IF(F7="*",(E7-1)*単価票!$H$11+単価票!$H$10,(E7-1)*単価票!$H$9+単価票!$H$8)</f>
        <v>0</v>
      </c>
      <c r="M7" s="53">
        <f>1*単価票!$H$15</f>
        <v>0</v>
      </c>
      <c r="N7" s="53">
        <f t="shared" si="0"/>
        <v>0</v>
      </c>
      <c r="O7" s="54">
        <f>単価票!$H$12*H7</f>
        <v>0</v>
      </c>
      <c r="P7" s="53">
        <f>IF(I7="*",単価票!$H$13,0)</f>
        <v>0</v>
      </c>
      <c r="Q7" s="53">
        <f t="shared" si="1"/>
        <v>0</v>
      </c>
      <c r="R7" s="114">
        <v>1.1000000000000001</v>
      </c>
      <c r="S7" s="53">
        <f t="shared" ref="S7:S58" si="2">ROUNDDOWN(Q7*R7,0)</f>
        <v>0</v>
      </c>
    </row>
    <row r="8" spans="2:19">
      <c r="B8" s="60" t="s">
        <v>138</v>
      </c>
      <c r="C8" s="82">
        <v>4</v>
      </c>
      <c r="D8" s="83"/>
      <c r="E8" s="84">
        <v>3</v>
      </c>
      <c r="F8" s="56"/>
      <c r="G8" s="38">
        <v>280</v>
      </c>
      <c r="H8" s="38"/>
      <c r="I8" s="56"/>
      <c r="J8" s="53">
        <f>C8*単価票!$H$4</f>
        <v>0</v>
      </c>
      <c r="K8" s="53">
        <f>IF(D8="",0,VLOOKUP(D8,単価票!$G$5:$H$7,2,0))</f>
        <v>0</v>
      </c>
      <c r="L8" s="53">
        <f>IF(F8="*",(E8-1)*単価票!$H$11+単価票!$H$10,(E8-1)*単価票!$H$9+単価票!$H$8)</f>
        <v>0</v>
      </c>
      <c r="M8" s="53">
        <f>1*単価票!$H$15</f>
        <v>0</v>
      </c>
      <c r="N8" s="53">
        <f t="shared" si="0"/>
        <v>0</v>
      </c>
      <c r="O8" s="54">
        <f>単価票!$H$12*H8</f>
        <v>0</v>
      </c>
      <c r="P8" s="53">
        <f>IF(I8="*",単価票!$H$13,0)</f>
        <v>0</v>
      </c>
      <c r="Q8" s="53">
        <f t="shared" si="1"/>
        <v>0</v>
      </c>
      <c r="R8" s="114">
        <v>1.1000000000000001</v>
      </c>
      <c r="S8" s="53">
        <f t="shared" si="2"/>
        <v>0</v>
      </c>
    </row>
    <row r="9" spans="2:19">
      <c r="B9" s="59" t="s">
        <v>139</v>
      </c>
      <c r="C9" s="85">
        <v>12</v>
      </c>
      <c r="D9" s="86"/>
      <c r="E9" s="87">
        <v>4</v>
      </c>
      <c r="F9" s="57"/>
      <c r="G9" s="58">
        <v>450</v>
      </c>
      <c r="H9" s="58"/>
      <c r="I9" s="51" t="s">
        <v>5</v>
      </c>
      <c r="J9" s="53">
        <f>C9*単価票!$H$4</f>
        <v>0</v>
      </c>
      <c r="K9" s="53">
        <f>IF(D9="",0,VLOOKUP(D9,単価票!$G$5:$H$7,2,0))</f>
        <v>0</v>
      </c>
      <c r="L9" s="53">
        <f>IF(F9="*",(E9-1)*単価票!$H$11+単価票!$H$10,(E9-1)*単価票!$H$9+単価票!$H$8)</f>
        <v>0</v>
      </c>
      <c r="M9" s="53">
        <f>1*単価票!$H$15</f>
        <v>0</v>
      </c>
      <c r="N9" s="53">
        <f t="shared" si="0"/>
        <v>0</v>
      </c>
      <c r="O9" s="54">
        <f>単価票!$H$12*H9</f>
        <v>0</v>
      </c>
      <c r="P9" s="53">
        <f>IF(I9="*",単価票!$H$13,0)</f>
        <v>0</v>
      </c>
      <c r="Q9" s="53">
        <f t="shared" si="1"/>
        <v>0</v>
      </c>
      <c r="R9" s="114">
        <v>1.1000000000000001</v>
      </c>
      <c r="S9" s="53">
        <f t="shared" si="2"/>
        <v>0</v>
      </c>
    </row>
    <row r="10" spans="2:19">
      <c r="B10" s="60" t="s">
        <v>140</v>
      </c>
      <c r="C10" s="82">
        <v>12</v>
      </c>
      <c r="D10" s="83"/>
      <c r="E10" s="84">
        <v>4</v>
      </c>
      <c r="F10" s="56"/>
      <c r="G10" s="38">
        <v>30</v>
      </c>
      <c r="H10" s="38"/>
      <c r="I10" s="56"/>
      <c r="J10" s="53">
        <f>C10*単価票!$H$4</f>
        <v>0</v>
      </c>
      <c r="K10" s="53">
        <f>IF(D10="",0,VLOOKUP(D10,単価票!$G$5:$H$7,2,0))</f>
        <v>0</v>
      </c>
      <c r="L10" s="53">
        <f>IF(F10="*",(E10-1)*単価票!$H$11+単価票!$H$10,(E10-1)*単価票!$H$9+単価票!$H$8)</f>
        <v>0</v>
      </c>
      <c r="M10" s="53">
        <f>1*単価票!$H$15</f>
        <v>0</v>
      </c>
      <c r="N10" s="53">
        <f t="shared" si="0"/>
        <v>0</v>
      </c>
      <c r="O10" s="54">
        <f>単価票!$H$12*H10</f>
        <v>0</v>
      </c>
      <c r="P10" s="53">
        <f>IF(I10="*",単価票!$H$13,0)</f>
        <v>0</v>
      </c>
      <c r="Q10" s="53">
        <f t="shared" si="1"/>
        <v>0</v>
      </c>
      <c r="R10" s="114">
        <v>1.1000000000000001</v>
      </c>
      <c r="S10" s="53">
        <f t="shared" si="2"/>
        <v>0</v>
      </c>
    </row>
    <row r="11" spans="2:19">
      <c r="B11" s="60" t="s">
        <v>141</v>
      </c>
      <c r="C11" s="82">
        <v>4</v>
      </c>
      <c r="D11" s="83"/>
      <c r="E11" s="84">
        <v>3</v>
      </c>
      <c r="F11" s="56"/>
      <c r="G11" s="38">
        <v>400</v>
      </c>
      <c r="H11" s="38"/>
      <c r="I11" s="56"/>
      <c r="J11" s="53">
        <f>C11*単価票!$H$4</f>
        <v>0</v>
      </c>
      <c r="K11" s="53">
        <f>IF(D11="",0,VLOOKUP(D11,単価票!$G$5:$H$7,2,0))</f>
        <v>0</v>
      </c>
      <c r="L11" s="53">
        <f>IF(F11="*",(E11-1)*単価票!$H$11+単価票!$H$10,(E11-1)*単価票!$H$9+単価票!$H$8)</f>
        <v>0</v>
      </c>
      <c r="M11" s="53">
        <f>1*単価票!$H$15</f>
        <v>0</v>
      </c>
      <c r="N11" s="53">
        <f t="shared" si="0"/>
        <v>0</v>
      </c>
      <c r="O11" s="54">
        <f>単価票!$H$12*H11</f>
        <v>0</v>
      </c>
      <c r="P11" s="53">
        <f>IF(I11="*",単価票!$H$13,0)</f>
        <v>0</v>
      </c>
      <c r="Q11" s="53">
        <f t="shared" si="1"/>
        <v>0</v>
      </c>
      <c r="R11" s="114">
        <v>1.1000000000000001</v>
      </c>
      <c r="S11" s="53">
        <f t="shared" si="2"/>
        <v>0</v>
      </c>
    </row>
    <row r="12" spans="2:19">
      <c r="B12" s="60" t="s">
        <v>142</v>
      </c>
      <c r="C12" s="82">
        <v>4</v>
      </c>
      <c r="D12" s="83"/>
      <c r="E12" s="84">
        <v>3</v>
      </c>
      <c r="F12" s="56"/>
      <c r="G12" s="38">
        <v>40</v>
      </c>
      <c r="H12" s="38"/>
      <c r="I12" s="56"/>
      <c r="J12" s="53">
        <f>C12*単価票!$H$4</f>
        <v>0</v>
      </c>
      <c r="K12" s="53">
        <f>IF(D12="",0,VLOOKUP(D12,単価票!$G$5:$H$7,2,0))</f>
        <v>0</v>
      </c>
      <c r="L12" s="53">
        <f>IF(F12="*",(E12-1)*単価票!$H$11+単価票!$H$10,(E12-1)*単価票!$H$9+単価票!$H$8)</f>
        <v>0</v>
      </c>
      <c r="M12" s="53">
        <f>1*単価票!$H$15</f>
        <v>0</v>
      </c>
      <c r="N12" s="53">
        <f t="shared" si="0"/>
        <v>0</v>
      </c>
      <c r="O12" s="54">
        <f>単価票!$H$12*H12</f>
        <v>0</v>
      </c>
      <c r="P12" s="53">
        <f>IF(I12="*",単価票!$H$13,0)</f>
        <v>0</v>
      </c>
      <c r="Q12" s="53">
        <f t="shared" si="1"/>
        <v>0</v>
      </c>
      <c r="R12" s="114">
        <v>1.1000000000000001</v>
      </c>
      <c r="S12" s="53">
        <f t="shared" si="2"/>
        <v>0</v>
      </c>
    </row>
    <row r="13" spans="2:19">
      <c r="B13" s="60" t="s">
        <v>53</v>
      </c>
      <c r="C13" s="82">
        <v>4</v>
      </c>
      <c r="D13" s="83"/>
      <c r="E13" s="84">
        <v>3</v>
      </c>
      <c r="F13" s="56"/>
      <c r="G13" s="38">
        <v>20</v>
      </c>
      <c r="H13" s="38"/>
      <c r="I13" s="56"/>
      <c r="J13" s="53">
        <f>C13*単価票!$H$4</f>
        <v>0</v>
      </c>
      <c r="K13" s="53">
        <f>IF(D13="",0,VLOOKUP(D13,単価票!$G$5:$H$7,2,0))</f>
        <v>0</v>
      </c>
      <c r="L13" s="53">
        <f>IF(F13="*",(E13-1)*単価票!$H$11+単価票!$H$10,(E13-1)*単価票!$H$9+単価票!$H$8)</f>
        <v>0</v>
      </c>
      <c r="M13" s="53">
        <f>1*単価票!$H$15</f>
        <v>0</v>
      </c>
      <c r="N13" s="53">
        <f>SUM(J13:M13)</f>
        <v>0</v>
      </c>
      <c r="O13" s="54">
        <f>単価票!$H$12*H13</f>
        <v>0</v>
      </c>
      <c r="P13" s="53">
        <f>IF(I13="*",単価票!$H$13,0)</f>
        <v>0</v>
      </c>
      <c r="Q13" s="53">
        <f t="shared" si="1"/>
        <v>0</v>
      </c>
      <c r="R13" s="114">
        <v>1.1000000000000001</v>
      </c>
      <c r="S13" s="53">
        <f t="shared" si="2"/>
        <v>0</v>
      </c>
    </row>
    <row r="14" spans="2:19">
      <c r="B14" s="61" t="s">
        <v>54</v>
      </c>
      <c r="C14" s="93">
        <v>4</v>
      </c>
      <c r="D14" s="94"/>
      <c r="E14" s="95">
        <v>3</v>
      </c>
      <c r="F14" s="62"/>
      <c r="G14" s="63">
        <v>10</v>
      </c>
      <c r="H14" s="63"/>
      <c r="I14" s="62"/>
      <c r="J14" s="53">
        <f>C14*単価票!$H$4</f>
        <v>0</v>
      </c>
      <c r="K14" s="53">
        <f>IF(D14="",0,VLOOKUP(D14,単価票!$G$5:$H$7,2,0))</f>
        <v>0</v>
      </c>
      <c r="L14" s="53">
        <f>IF(F14="*",(E14-1)*単価票!$H$11+単価票!$H$10,(E14-1)*単価票!$H$9+単価票!$H$8)</f>
        <v>0</v>
      </c>
      <c r="M14" s="53">
        <f>1*単価票!$H$15</f>
        <v>0</v>
      </c>
      <c r="N14" s="53">
        <f>SUM(J14:M14)</f>
        <v>0</v>
      </c>
      <c r="O14" s="54">
        <f>単価票!$H$12*H14</f>
        <v>0</v>
      </c>
      <c r="P14" s="53">
        <f>IF(I14="*",単価票!$H$13,0)</f>
        <v>0</v>
      </c>
      <c r="Q14" s="53">
        <f t="shared" si="1"/>
        <v>0</v>
      </c>
      <c r="R14" s="114">
        <v>1.1000000000000001</v>
      </c>
      <c r="S14" s="53">
        <f t="shared" si="2"/>
        <v>0</v>
      </c>
    </row>
    <row r="15" spans="2:19">
      <c r="B15" s="59" t="s">
        <v>143</v>
      </c>
      <c r="C15" s="85">
        <v>12</v>
      </c>
      <c r="D15" s="86"/>
      <c r="E15" s="87">
        <v>4</v>
      </c>
      <c r="F15" s="57"/>
      <c r="G15" s="58">
        <v>450</v>
      </c>
      <c r="H15" s="58"/>
      <c r="I15" s="51" t="s">
        <v>5</v>
      </c>
      <c r="J15" s="53">
        <f>C15*単価票!$H$4</f>
        <v>0</v>
      </c>
      <c r="K15" s="53">
        <f>IF(D15="",0,VLOOKUP(D15,単価票!$G$5:$H$7,2,0))</f>
        <v>0</v>
      </c>
      <c r="L15" s="53">
        <f>IF(F15="*",(E15-1)*単価票!$H$11+単価票!$H$10,(E15-1)*単価票!$H$9+単価票!$H$8)</f>
        <v>0</v>
      </c>
      <c r="M15" s="53">
        <f>1*単価票!$H$15</f>
        <v>0</v>
      </c>
      <c r="N15" s="53">
        <f>SUM(J15:M15)</f>
        <v>0</v>
      </c>
      <c r="O15" s="54">
        <f>単価票!$H$12*H15</f>
        <v>0</v>
      </c>
      <c r="P15" s="53">
        <f>IF(I15="*",単価票!$H$13,0)</f>
        <v>0</v>
      </c>
      <c r="Q15" s="53">
        <f t="shared" si="1"/>
        <v>0</v>
      </c>
      <c r="R15" s="114">
        <v>1.1000000000000001</v>
      </c>
      <c r="S15" s="53">
        <f t="shared" si="2"/>
        <v>0</v>
      </c>
    </row>
    <row r="16" spans="2:19">
      <c r="B16" s="60" t="s">
        <v>144</v>
      </c>
      <c r="C16" s="82">
        <v>12</v>
      </c>
      <c r="D16" s="83"/>
      <c r="E16" s="84">
        <v>4</v>
      </c>
      <c r="F16" s="56"/>
      <c r="G16" s="38">
        <v>20</v>
      </c>
      <c r="H16" s="38"/>
      <c r="I16" s="56"/>
      <c r="J16" s="53">
        <f>C16*単価票!$H$4</f>
        <v>0</v>
      </c>
      <c r="K16" s="53">
        <f>IF(D16="",0,VLOOKUP(D16,単価票!$G$5:$H$7,2,0))</f>
        <v>0</v>
      </c>
      <c r="L16" s="53">
        <f>IF(F16="*",(E16-1)*単価票!$H$11+単価票!$H$10,(E16-1)*単価票!$H$9+単価票!$H$8)</f>
        <v>0</v>
      </c>
      <c r="M16" s="53">
        <f>1*単価票!$H$15</f>
        <v>0</v>
      </c>
      <c r="N16" s="53">
        <f>SUM(J16:M16)</f>
        <v>0</v>
      </c>
      <c r="O16" s="54">
        <f>単価票!$H$12*H16</f>
        <v>0</v>
      </c>
      <c r="P16" s="53">
        <f>IF(I16="*",単価票!$H$13,0)</f>
        <v>0</v>
      </c>
      <c r="Q16" s="53">
        <f t="shared" si="1"/>
        <v>0</v>
      </c>
      <c r="R16" s="114">
        <v>1.1000000000000001</v>
      </c>
      <c r="S16" s="53">
        <f t="shared" si="2"/>
        <v>0</v>
      </c>
    </row>
    <row r="17" spans="2:19">
      <c r="B17" s="60" t="s">
        <v>145</v>
      </c>
      <c r="C17" s="82">
        <v>4</v>
      </c>
      <c r="D17" s="83"/>
      <c r="E17" s="84">
        <v>3</v>
      </c>
      <c r="F17" s="56"/>
      <c r="G17" s="38">
        <v>400</v>
      </c>
      <c r="H17" s="38"/>
      <c r="I17" s="56"/>
      <c r="J17" s="53">
        <f>C17*単価票!$H$4</f>
        <v>0</v>
      </c>
      <c r="K17" s="53">
        <f>IF(D17="",0,VLOOKUP(D17,単価票!$G$5:$H$7,2,0))</f>
        <v>0</v>
      </c>
      <c r="L17" s="53">
        <f>IF(F17="*",(E17-1)*単価票!$H$11+単価票!$H$10,(E17-1)*単価票!$H$9+単価票!$H$8)</f>
        <v>0</v>
      </c>
      <c r="M17" s="53">
        <f>1*単価票!$H$15</f>
        <v>0</v>
      </c>
      <c r="N17" s="53">
        <f t="shared" si="0"/>
        <v>0</v>
      </c>
      <c r="O17" s="54">
        <f>単価票!$H$12*H17</f>
        <v>0</v>
      </c>
      <c r="P17" s="53">
        <f>IF(I17="*",単価票!$H$13,0)</f>
        <v>0</v>
      </c>
      <c r="Q17" s="53">
        <f t="shared" si="1"/>
        <v>0</v>
      </c>
      <c r="R17" s="114">
        <v>1.1000000000000001</v>
      </c>
      <c r="S17" s="53">
        <f t="shared" si="2"/>
        <v>0</v>
      </c>
    </row>
    <row r="18" spans="2:19">
      <c r="B18" s="60" t="s">
        <v>146</v>
      </c>
      <c r="C18" s="82">
        <v>4</v>
      </c>
      <c r="D18" s="83"/>
      <c r="E18" s="84">
        <v>3</v>
      </c>
      <c r="F18" s="56"/>
      <c r="G18" s="38">
        <v>20</v>
      </c>
      <c r="H18" s="38"/>
      <c r="I18" s="56"/>
      <c r="J18" s="53">
        <f>C18*単価票!$H$4</f>
        <v>0</v>
      </c>
      <c r="K18" s="53">
        <f>IF(D18="",0,VLOOKUP(D18,単価票!$G$5:$H$7,2,0))</f>
        <v>0</v>
      </c>
      <c r="L18" s="53">
        <f>IF(F18="*",(E18-1)*単価票!$H$11+単価票!$H$10,(E18-1)*単価票!$H$9+単価票!$H$8)</f>
        <v>0</v>
      </c>
      <c r="M18" s="53">
        <f>1*単価票!$H$15</f>
        <v>0</v>
      </c>
      <c r="N18" s="53">
        <f t="shared" si="0"/>
        <v>0</v>
      </c>
      <c r="O18" s="54">
        <f>単価票!$H$12*H18</f>
        <v>0</v>
      </c>
      <c r="P18" s="53">
        <f>IF(I18="*",単価票!$H$13,0)</f>
        <v>0</v>
      </c>
      <c r="Q18" s="53">
        <f t="shared" si="1"/>
        <v>0</v>
      </c>
      <c r="R18" s="114">
        <v>1.1000000000000001</v>
      </c>
      <c r="S18" s="53">
        <f t="shared" si="2"/>
        <v>0</v>
      </c>
    </row>
    <row r="19" spans="2:19">
      <c r="B19" s="60" t="s">
        <v>56</v>
      </c>
      <c r="C19" s="82">
        <v>4</v>
      </c>
      <c r="D19" s="83"/>
      <c r="E19" s="84">
        <v>3</v>
      </c>
      <c r="F19" s="56"/>
      <c r="G19" s="38">
        <v>20</v>
      </c>
      <c r="H19" s="38"/>
      <c r="I19" s="56"/>
      <c r="J19" s="53">
        <f>C19*単価票!$H$4</f>
        <v>0</v>
      </c>
      <c r="K19" s="53">
        <f>IF(D19="",0,VLOOKUP(D19,単価票!$G$5:$H$7,2,0))</f>
        <v>0</v>
      </c>
      <c r="L19" s="53">
        <f>IF(F19="*",(E19-1)*単価票!$H$11+単価票!$H$10,(E19-1)*単価票!$H$9+単価票!$H$8)</f>
        <v>0</v>
      </c>
      <c r="M19" s="53">
        <f>1*単価票!$H$15</f>
        <v>0</v>
      </c>
      <c r="N19" s="53">
        <f t="shared" si="0"/>
        <v>0</v>
      </c>
      <c r="O19" s="54">
        <f>単価票!$H$12*H19</f>
        <v>0</v>
      </c>
      <c r="P19" s="53">
        <f>IF(I19="*",単価票!$H$13,0)</f>
        <v>0</v>
      </c>
      <c r="Q19" s="53">
        <f t="shared" si="1"/>
        <v>0</v>
      </c>
      <c r="R19" s="114">
        <v>1.1000000000000001</v>
      </c>
      <c r="S19" s="53">
        <f t="shared" si="2"/>
        <v>0</v>
      </c>
    </row>
    <row r="20" spans="2:19">
      <c r="B20" s="61" t="s">
        <v>57</v>
      </c>
      <c r="C20" s="93">
        <v>4</v>
      </c>
      <c r="D20" s="94"/>
      <c r="E20" s="95">
        <v>3</v>
      </c>
      <c r="F20" s="62"/>
      <c r="G20" s="63">
        <v>10</v>
      </c>
      <c r="H20" s="63"/>
      <c r="I20" s="62"/>
      <c r="J20" s="53">
        <f>C20*単価票!$H$4</f>
        <v>0</v>
      </c>
      <c r="K20" s="53">
        <f>IF(D20="",0,VLOOKUP(D20,単価票!$G$5:$H$7,2,0))</f>
        <v>0</v>
      </c>
      <c r="L20" s="53">
        <f>IF(F20="*",(E20-1)*単価票!$H$11+単価票!$H$10,(E20-1)*単価票!$H$9+単価票!$H$8)</f>
        <v>0</v>
      </c>
      <c r="M20" s="53">
        <f>1*単価票!$H$15</f>
        <v>0</v>
      </c>
      <c r="N20" s="53">
        <f t="shared" si="0"/>
        <v>0</v>
      </c>
      <c r="O20" s="54">
        <f>単価票!$H$12*H20</f>
        <v>0</v>
      </c>
      <c r="P20" s="53">
        <f>IF(I20="*",単価票!$H$13,0)</f>
        <v>0</v>
      </c>
      <c r="Q20" s="53">
        <f t="shared" si="1"/>
        <v>0</v>
      </c>
      <c r="R20" s="114">
        <v>1.1000000000000001</v>
      </c>
      <c r="S20" s="53">
        <f t="shared" si="2"/>
        <v>0</v>
      </c>
    </row>
    <row r="21" spans="2:19">
      <c r="B21" s="59" t="s">
        <v>147</v>
      </c>
      <c r="C21" s="85">
        <v>12</v>
      </c>
      <c r="D21" s="86"/>
      <c r="E21" s="87">
        <v>4</v>
      </c>
      <c r="F21" s="57"/>
      <c r="G21" s="58">
        <v>400</v>
      </c>
      <c r="H21" s="58"/>
      <c r="I21" s="51" t="s">
        <v>5</v>
      </c>
      <c r="J21" s="53">
        <f>C21*単価票!$H$4</f>
        <v>0</v>
      </c>
      <c r="K21" s="53">
        <f>IF(D21="",0,VLOOKUP(D21,単価票!$G$5:$H$7,2,0))</f>
        <v>0</v>
      </c>
      <c r="L21" s="53">
        <f>IF(F21="*",(E21-1)*単価票!$H$11+単価票!$H$10,(E21-1)*単価票!$H$9+単価票!$H$8)</f>
        <v>0</v>
      </c>
      <c r="M21" s="53">
        <f>1*単価票!$H$15</f>
        <v>0</v>
      </c>
      <c r="N21" s="53">
        <f>SUM(J21:M21)</f>
        <v>0</v>
      </c>
      <c r="O21" s="54">
        <f>単価票!$H$12*H21</f>
        <v>0</v>
      </c>
      <c r="P21" s="53">
        <f>IF(I21="*",単価票!$H$13,0)</f>
        <v>0</v>
      </c>
      <c r="Q21" s="53">
        <f t="shared" si="1"/>
        <v>0</v>
      </c>
      <c r="R21" s="114">
        <v>1.1000000000000001</v>
      </c>
      <c r="S21" s="53">
        <f t="shared" si="2"/>
        <v>0</v>
      </c>
    </row>
    <row r="22" spans="2:19">
      <c r="B22" s="60" t="s">
        <v>148</v>
      </c>
      <c r="C22" s="82">
        <v>12</v>
      </c>
      <c r="D22" s="83"/>
      <c r="E22" s="84">
        <v>4</v>
      </c>
      <c r="F22" s="56"/>
      <c r="G22" s="38">
        <v>20</v>
      </c>
      <c r="H22" s="38"/>
      <c r="I22" s="56"/>
      <c r="J22" s="53">
        <f>C22*単価票!$H$4</f>
        <v>0</v>
      </c>
      <c r="K22" s="53">
        <f>IF(D22="",0,VLOOKUP(D22,単価票!$G$5:$H$7,2,0))</f>
        <v>0</v>
      </c>
      <c r="L22" s="53">
        <f>IF(F22="*",(E22-1)*単価票!$H$11+単価票!$H$10,(E22-1)*単価票!$H$9+単価票!$H$8)</f>
        <v>0</v>
      </c>
      <c r="M22" s="53">
        <f>1*単価票!$H$15</f>
        <v>0</v>
      </c>
      <c r="N22" s="53">
        <f>SUM(J22:M22)</f>
        <v>0</v>
      </c>
      <c r="O22" s="54">
        <f>単価票!$H$12*H22</f>
        <v>0</v>
      </c>
      <c r="P22" s="53">
        <f>IF(I22="*",単価票!$H$13,0)</f>
        <v>0</v>
      </c>
      <c r="Q22" s="53">
        <f t="shared" si="1"/>
        <v>0</v>
      </c>
      <c r="R22" s="114">
        <v>1.1000000000000001</v>
      </c>
      <c r="S22" s="53">
        <f t="shared" si="2"/>
        <v>0</v>
      </c>
    </row>
    <row r="23" spans="2:19">
      <c r="B23" s="60" t="s">
        <v>149</v>
      </c>
      <c r="C23" s="82">
        <v>4</v>
      </c>
      <c r="D23" s="83"/>
      <c r="E23" s="84">
        <v>3</v>
      </c>
      <c r="F23" s="56"/>
      <c r="G23" s="38">
        <v>350</v>
      </c>
      <c r="H23" s="38"/>
      <c r="I23" s="56"/>
      <c r="J23" s="53">
        <f>C23*単価票!$H$4</f>
        <v>0</v>
      </c>
      <c r="K23" s="53">
        <f>IF(D23="",0,VLOOKUP(D23,単価票!$G$5:$H$7,2,0))</f>
        <v>0</v>
      </c>
      <c r="L23" s="53">
        <f>IF(F23="*",(E23-1)*単価票!$H$11+単価票!$H$10,(E23-1)*単価票!$H$9+単価票!$H$8)</f>
        <v>0</v>
      </c>
      <c r="M23" s="53">
        <f>1*単価票!$H$15</f>
        <v>0</v>
      </c>
      <c r="N23" s="53">
        <f>SUM(J23:M23)</f>
        <v>0</v>
      </c>
      <c r="O23" s="54">
        <f>単価票!$H$12*H23</f>
        <v>0</v>
      </c>
      <c r="P23" s="53">
        <f>IF(I23="*",単価票!$H$13,0)</f>
        <v>0</v>
      </c>
      <c r="Q23" s="53">
        <f t="shared" si="1"/>
        <v>0</v>
      </c>
      <c r="R23" s="114">
        <v>1.1000000000000001</v>
      </c>
      <c r="S23" s="53">
        <f t="shared" si="2"/>
        <v>0</v>
      </c>
    </row>
    <row r="24" spans="2:19">
      <c r="B24" s="60" t="s">
        <v>150</v>
      </c>
      <c r="C24" s="82">
        <v>4</v>
      </c>
      <c r="D24" s="83"/>
      <c r="E24" s="84">
        <v>3</v>
      </c>
      <c r="F24" s="56"/>
      <c r="G24" s="38">
        <v>30</v>
      </c>
      <c r="H24" s="38"/>
      <c r="I24" s="56"/>
      <c r="J24" s="53">
        <f>C24*単価票!$H$4</f>
        <v>0</v>
      </c>
      <c r="K24" s="53">
        <f>IF(D24="",0,VLOOKUP(D24,単価票!$G$5:$H$7,2,0))</f>
        <v>0</v>
      </c>
      <c r="L24" s="53">
        <f>IF(F24="*",(E24-1)*単価票!$H$11+単価票!$H$10,(E24-1)*単価票!$H$9+単価票!$H$8)</f>
        <v>0</v>
      </c>
      <c r="M24" s="53">
        <f>1*単価票!$H$15</f>
        <v>0</v>
      </c>
      <c r="N24" s="53">
        <f>SUM(J24:M24)</f>
        <v>0</v>
      </c>
      <c r="O24" s="54">
        <f>単価票!$H$12*H24</f>
        <v>0</v>
      </c>
      <c r="P24" s="53">
        <f>IF(I24="*",単価票!$H$13,0)</f>
        <v>0</v>
      </c>
      <c r="Q24" s="53">
        <f t="shared" si="1"/>
        <v>0</v>
      </c>
      <c r="R24" s="114">
        <v>1.1000000000000001</v>
      </c>
      <c r="S24" s="53">
        <f t="shared" si="2"/>
        <v>0</v>
      </c>
    </row>
    <row r="25" spans="2:19">
      <c r="B25" s="60" t="s">
        <v>59</v>
      </c>
      <c r="C25" s="82">
        <v>4</v>
      </c>
      <c r="D25" s="83"/>
      <c r="E25" s="84">
        <v>3</v>
      </c>
      <c r="F25" s="56"/>
      <c r="G25" s="38">
        <v>20</v>
      </c>
      <c r="H25" s="38"/>
      <c r="I25" s="56"/>
      <c r="J25" s="53">
        <f>C25*単価票!$H$4</f>
        <v>0</v>
      </c>
      <c r="K25" s="53">
        <f>IF(D25="",0,VLOOKUP(D25,単価票!$G$5:$H$7,2,0))</f>
        <v>0</v>
      </c>
      <c r="L25" s="53">
        <f>IF(F25="*",(E25-1)*単価票!$H$11+単価票!$H$10,(E25-1)*単価票!$H$9+単価票!$H$8)</f>
        <v>0</v>
      </c>
      <c r="M25" s="53">
        <f>1*単価票!$H$15</f>
        <v>0</v>
      </c>
      <c r="N25" s="53">
        <f t="shared" si="0"/>
        <v>0</v>
      </c>
      <c r="O25" s="54">
        <f>単価票!$H$12*H25</f>
        <v>0</v>
      </c>
      <c r="P25" s="53">
        <f>IF(I25="*",単価票!$H$13,0)</f>
        <v>0</v>
      </c>
      <c r="Q25" s="53">
        <f t="shared" si="1"/>
        <v>0</v>
      </c>
      <c r="R25" s="114">
        <v>1.1000000000000001</v>
      </c>
      <c r="S25" s="53">
        <f t="shared" si="2"/>
        <v>0</v>
      </c>
    </row>
    <row r="26" spans="2:19">
      <c r="B26" s="61" t="s">
        <v>60</v>
      </c>
      <c r="C26" s="93">
        <v>4</v>
      </c>
      <c r="D26" s="94"/>
      <c r="E26" s="95">
        <v>3</v>
      </c>
      <c r="F26" s="62"/>
      <c r="G26" s="63">
        <v>10</v>
      </c>
      <c r="H26" s="63"/>
      <c r="I26" s="62"/>
      <c r="J26" s="53">
        <f>C26*単価票!$H$4</f>
        <v>0</v>
      </c>
      <c r="K26" s="53">
        <f>IF(D26="",0,VLOOKUP(D26,単価票!$G$5:$H$7,2,0))</f>
        <v>0</v>
      </c>
      <c r="L26" s="53">
        <f>IF(F26="*",(E26-1)*単価票!$H$11+単価票!$H$10,(E26-1)*単価票!$H$9+単価票!$H$8)</f>
        <v>0</v>
      </c>
      <c r="M26" s="53">
        <f>1*単価票!$H$15</f>
        <v>0</v>
      </c>
      <c r="N26" s="53">
        <f t="shared" si="0"/>
        <v>0</v>
      </c>
      <c r="O26" s="54">
        <f>単価票!$H$12*H26</f>
        <v>0</v>
      </c>
      <c r="P26" s="53">
        <f>IF(I26="*",単価票!$H$13,0)</f>
        <v>0</v>
      </c>
      <c r="Q26" s="53">
        <f t="shared" si="1"/>
        <v>0</v>
      </c>
      <c r="R26" s="114">
        <v>1.1000000000000001</v>
      </c>
      <c r="S26" s="53">
        <f t="shared" si="2"/>
        <v>0</v>
      </c>
    </row>
    <row r="27" spans="2:19">
      <c r="B27" s="59" t="s">
        <v>61</v>
      </c>
      <c r="C27" s="85">
        <v>12</v>
      </c>
      <c r="D27" s="86"/>
      <c r="E27" s="87">
        <v>4</v>
      </c>
      <c r="F27" s="57"/>
      <c r="G27" s="58">
        <v>470</v>
      </c>
      <c r="H27" s="58"/>
      <c r="I27" s="51" t="s">
        <v>5</v>
      </c>
      <c r="J27" s="53">
        <f>C27*単価票!$H$4</f>
        <v>0</v>
      </c>
      <c r="K27" s="53">
        <f>IF(D27="",0,VLOOKUP(D27,単価票!$G$5:$H$7,2,0))</f>
        <v>0</v>
      </c>
      <c r="L27" s="53">
        <f>IF(F27="*",(E27-1)*単価票!$H$11+単価票!$H$10,(E27-1)*単価票!$H$9+単価票!$H$8)</f>
        <v>0</v>
      </c>
      <c r="M27" s="53">
        <f>1*単価票!$H$15</f>
        <v>0</v>
      </c>
      <c r="N27" s="53">
        <f t="shared" si="0"/>
        <v>0</v>
      </c>
      <c r="O27" s="54">
        <f>単価票!$H$12*H27</f>
        <v>0</v>
      </c>
      <c r="P27" s="53">
        <f>IF(I27="*",単価票!$H$13,0)</f>
        <v>0</v>
      </c>
      <c r="Q27" s="53">
        <f t="shared" si="1"/>
        <v>0</v>
      </c>
      <c r="R27" s="114">
        <v>1.1000000000000001</v>
      </c>
      <c r="S27" s="53">
        <f t="shared" si="2"/>
        <v>0</v>
      </c>
    </row>
    <row r="28" spans="2:19">
      <c r="B28" s="60" t="s">
        <v>33</v>
      </c>
      <c r="C28" s="82">
        <v>12</v>
      </c>
      <c r="D28" s="83"/>
      <c r="E28" s="84">
        <v>4</v>
      </c>
      <c r="F28" s="56"/>
      <c r="G28" s="38">
        <v>30</v>
      </c>
      <c r="H28" s="38"/>
      <c r="I28" s="56"/>
      <c r="J28" s="53">
        <f>C28*単価票!$H$4</f>
        <v>0</v>
      </c>
      <c r="K28" s="53">
        <f>IF(D28="",0,VLOOKUP(D28,単価票!$G$5:$H$7,2,0))</f>
        <v>0</v>
      </c>
      <c r="L28" s="53">
        <f>IF(F28="*",(E28-1)*単価票!$H$11+単価票!$H$10,(E28-1)*単価票!$H$9+単価票!$H$8)</f>
        <v>0</v>
      </c>
      <c r="M28" s="53">
        <f>1*単価票!$H$15</f>
        <v>0</v>
      </c>
      <c r="N28" s="53">
        <f t="shared" si="0"/>
        <v>0</v>
      </c>
      <c r="O28" s="54">
        <f>単価票!$H$12*H28</f>
        <v>0</v>
      </c>
      <c r="P28" s="53">
        <f>IF(I28="*",単価票!$H$13,0)</f>
        <v>0</v>
      </c>
      <c r="Q28" s="53">
        <f t="shared" si="1"/>
        <v>0</v>
      </c>
      <c r="R28" s="114">
        <v>1.1000000000000001</v>
      </c>
      <c r="S28" s="53">
        <f t="shared" si="2"/>
        <v>0</v>
      </c>
    </row>
    <row r="29" spans="2:19">
      <c r="B29" s="60" t="s">
        <v>34</v>
      </c>
      <c r="C29" s="82">
        <v>4</v>
      </c>
      <c r="D29" s="83"/>
      <c r="E29" s="84">
        <v>3</v>
      </c>
      <c r="F29" s="56"/>
      <c r="G29" s="38">
        <v>370</v>
      </c>
      <c r="H29" s="38"/>
      <c r="I29" s="56"/>
      <c r="J29" s="53">
        <f>C29*単価票!$H$4</f>
        <v>0</v>
      </c>
      <c r="K29" s="53">
        <f>IF(D29="",0,VLOOKUP(D29,単価票!$G$5:$H$7,2,0))</f>
        <v>0</v>
      </c>
      <c r="L29" s="53">
        <f>IF(F29="*",(E29-1)*単価票!$H$11+単価票!$H$10,(E29-1)*単価票!$H$9+単価票!$H$8)</f>
        <v>0</v>
      </c>
      <c r="M29" s="53">
        <f>1*単価票!$H$15</f>
        <v>0</v>
      </c>
      <c r="N29" s="53">
        <f>SUM(J29:M29)</f>
        <v>0</v>
      </c>
      <c r="O29" s="54">
        <f>単価票!$H$12*H29</f>
        <v>0</v>
      </c>
      <c r="P29" s="53">
        <f>IF(I29="*",単価票!$H$13,0)</f>
        <v>0</v>
      </c>
      <c r="Q29" s="53">
        <f t="shared" si="1"/>
        <v>0</v>
      </c>
      <c r="R29" s="114">
        <v>1.1000000000000001</v>
      </c>
      <c r="S29" s="53">
        <f t="shared" si="2"/>
        <v>0</v>
      </c>
    </row>
    <row r="30" spans="2:19">
      <c r="B30" s="60" t="s">
        <v>35</v>
      </c>
      <c r="C30" s="82">
        <v>4</v>
      </c>
      <c r="D30" s="83"/>
      <c r="E30" s="84">
        <v>3</v>
      </c>
      <c r="F30" s="56"/>
      <c r="G30" s="38">
        <v>20</v>
      </c>
      <c r="H30" s="38"/>
      <c r="I30" s="56"/>
      <c r="J30" s="53">
        <f>C30*単価票!$H$4</f>
        <v>0</v>
      </c>
      <c r="K30" s="53">
        <f>IF(D30="",0,VLOOKUP(D30,単価票!$G$5:$H$7,2,0))</f>
        <v>0</v>
      </c>
      <c r="L30" s="53">
        <f>IF(F30="*",(E30-1)*単価票!$H$11+単価票!$H$10,(E30-1)*単価票!$H$9+単価票!$H$8)</f>
        <v>0</v>
      </c>
      <c r="M30" s="53">
        <f>1*単価票!$H$15</f>
        <v>0</v>
      </c>
      <c r="N30" s="53">
        <f>SUM(J30:M30)</f>
        <v>0</v>
      </c>
      <c r="O30" s="54">
        <f>単価票!$H$12*H30</f>
        <v>0</v>
      </c>
      <c r="P30" s="53">
        <f>IF(I30="*",単価票!$H$13,0)</f>
        <v>0</v>
      </c>
      <c r="Q30" s="53">
        <f t="shared" si="1"/>
        <v>0</v>
      </c>
      <c r="R30" s="114">
        <v>1.1000000000000001</v>
      </c>
      <c r="S30" s="53">
        <f t="shared" si="2"/>
        <v>0</v>
      </c>
    </row>
    <row r="31" spans="2:19">
      <c r="B31" s="60" t="s">
        <v>62</v>
      </c>
      <c r="C31" s="82">
        <v>4</v>
      </c>
      <c r="D31" s="83"/>
      <c r="E31" s="84">
        <v>3</v>
      </c>
      <c r="F31" s="56"/>
      <c r="G31" s="38">
        <v>20</v>
      </c>
      <c r="H31" s="38"/>
      <c r="I31" s="56"/>
      <c r="J31" s="53">
        <f>C31*単価票!$H$4</f>
        <v>0</v>
      </c>
      <c r="K31" s="53">
        <f>IF(D31="",0,VLOOKUP(D31,単価票!$G$5:$H$7,2,0))</f>
        <v>0</v>
      </c>
      <c r="L31" s="53">
        <f>IF(F31="*",(E31-1)*単価票!$H$11+単価票!$H$10,(E31-1)*単価票!$H$9+単価票!$H$8)</f>
        <v>0</v>
      </c>
      <c r="M31" s="53">
        <f>1*単価票!$H$15</f>
        <v>0</v>
      </c>
      <c r="N31" s="53">
        <f>SUM(J31:M31)</f>
        <v>0</v>
      </c>
      <c r="O31" s="54">
        <f>単価票!$H$12*H31</f>
        <v>0</v>
      </c>
      <c r="P31" s="53">
        <f>IF(I31="*",単価票!$H$13,0)</f>
        <v>0</v>
      </c>
      <c r="Q31" s="53">
        <f t="shared" si="1"/>
        <v>0</v>
      </c>
      <c r="R31" s="114">
        <v>1.1000000000000001</v>
      </c>
      <c r="S31" s="53">
        <f t="shared" si="2"/>
        <v>0</v>
      </c>
    </row>
    <row r="32" spans="2:19">
      <c r="B32" s="61" t="s">
        <v>63</v>
      </c>
      <c r="C32" s="93">
        <v>4</v>
      </c>
      <c r="D32" s="94"/>
      <c r="E32" s="95">
        <v>3</v>
      </c>
      <c r="F32" s="62"/>
      <c r="G32" s="63">
        <v>10</v>
      </c>
      <c r="H32" s="63"/>
      <c r="I32" s="62"/>
      <c r="J32" s="53">
        <f>C32*単価票!$H$4</f>
        <v>0</v>
      </c>
      <c r="K32" s="53">
        <f>IF(D32="",0,VLOOKUP(D32,単価票!$G$5:$H$7,2,0))</f>
        <v>0</v>
      </c>
      <c r="L32" s="53">
        <f>IF(F32="*",(E32-1)*単価票!$H$11+単価票!$H$10,(E32-1)*単価票!$H$9+単価票!$H$8)</f>
        <v>0</v>
      </c>
      <c r="M32" s="53">
        <f>1*単価票!$H$15</f>
        <v>0</v>
      </c>
      <c r="N32" s="53">
        <f>SUM(J32:M32)</f>
        <v>0</v>
      </c>
      <c r="O32" s="54">
        <f>単価票!$H$12*H32</f>
        <v>0</v>
      </c>
      <c r="P32" s="53">
        <f>IF(I32="*",単価票!$H$13,0)</f>
        <v>0</v>
      </c>
      <c r="Q32" s="53">
        <f t="shared" si="1"/>
        <v>0</v>
      </c>
      <c r="R32" s="114">
        <v>1.1000000000000001</v>
      </c>
      <c r="S32" s="53">
        <f t="shared" si="2"/>
        <v>0</v>
      </c>
    </row>
    <row r="33" spans="2:19">
      <c r="B33" s="59" t="s">
        <v>64</v>
      </c>
      <c r="C33" s="85">
        <v>12</v>
      </c>
      <c r="D33" s="86"/>
      <c r="E33" s="87">
        <v>4</v>
      </c>
      <c r="F33" s="57"/>
      <c r="G33" s="58">
        <v>350</v>
      </c>
      <c r="H33" s="58"/>
      <c r="I33" s="51" t="s">
        <v>5</v>
      </c>
      <c r="J33" s="53">
        <f>C33*単価票!$H$4</f>
        <v>0</v>
      </c>
      <c r="K33" s="53">
        <f>IF(D33="",0,VLOOKUP(D33,単価票!$G$5:$H$7,2,0))</f>
        <v>0</v>
      </c>
      <c r="L33" s="53">
        <f>IF(F33="*",(E33-1)*単価票!$H$11+単価票!$H$10,(E33-1)*単価票!$H$9+単価票!$H$8)</f>
        <v>0</v>
      </c>
      <c r="M33" s="53">
        <f>1*単価票!$H$15</f>
        <v>0</v>
      </c>
      <c r="N33" s="53">
        <f t="shared" si="0"/>
        <v>0</v>
      </c>
      <c r="O33" s="54">
        <f>単価票!$H$12*H33</f>
        <v>0</v>
      </c>
      <c r="P33" s="53">
        <f>IF(I33="*",単価票!$H$13,0)</f>
        <v>0</v>
      </c>
      <c r="Q33" s="53">
        <f t="shared" si="1"/>
        <v>0</v>
      </c>
      <c r="R33" s="114">
        <v>1.1000000000000001</v>
      </c>
      <c r="S33" s="53">
        <f t="shared" si="2"/>
        <v>0</v>
      </c>
    </row>
    <row r="34" spans="2:19">
      <c r="B34" s="60" t="s">
        <v>36</v>
      </c>
      <c r="C34" s="82">
        <v>12</v>
      </c>
      <c r="D34" s="83"/>
      <c r="E34" s="84">
        <v>4</v>
      </c>
      <c r="F34" s="56"/>
      <c r="G34" s="38">
        <v>20</v>
      </c>
      <c r="H34" s="38"/>
      <c r="I34" s="56"/>
      <c r="J34" s="53">
        <f>C34*単価票!$H$4</f>
        <v>0</v>
      </c>
      <c r="K34" s="53">
        <f>IF(D34="",0,VLOOKUP(D34,単価票!$G$5:$H$7,2,0))</f>
        <v>0</v>
      </c>
      <c r="L34" s="53">
        <f>IF(F34="*",(E34-1)*単価票!$H$11+単価票!$H$10,(E34-1)*単価票!$H$9+単価票!$H$8)</f>
        <v>0</v>
      </c>
      <c r="M34" s="53">
        <f>1*単価票!$H$15</f>
        <v>0</v>
      </c>
      <c r="N34" s="53">
        <f t="shared" si="0"/>
        <v>0</v>
      </c>
      <c r="O34" s="54">
        <f>単価票!$H$12*H34</f>
        <v>0</v>
      </c>
      <c r="P34" s="53">
        <f>IF(I34="*",単価票!$H$13,0)</f>
        <v>0</v>
      </c>
      <c r="Q34" s="53">
        <f t="shared" si="1"/>
        <v>0</v>
      </c>
      <c r="R34" s="114">
        <v>1.1000000000000001</v>
      </c>
      <c r="S34" s="53">
        <f t="shared" si="2"/>
        <v>0</v>
      </c>
    </row>
    <row r="35" spans="2:19">
      <c r="B35" s="60" t="s">
        <v>37</v>
      </c>
      <c r="C35" s="82">
        <v>4</v>
      </c>
      <c r="D35" s="83"/>
      <c r="E35" s="84">
        <v>3</v>
      </c>
      <c r="F35" s="56"/>
      <c r="G35" s="38">
        <v>350</v>
      </c>
      <c r="H35" s="38"/>
      <c r="I35" s="56"/>
      <c r="J35" s="53">
        <f>C35*単価票!$H$4</f>
        <v>0</v>
      </c>
      <c r="K35" s="53">
        <f>IF(D35="",0,VLOOKUP(D35,単価票!$G$5:$H$7,2,0))</f>
        <v>0</v>
      </c>
      <c r="L35" s="53">
        <f>IF(F35="*",(E35-1)*単価票!$H$11+単価票!$H$10,(E35-1)*単価票!$H$9+単価票!$H$8)</f>
        <v>0</v>
      </c>
      <c r="M35" s="53">
        <f>1*単価票!$H$15</f>
        <v>0</v>
      </c>
      <c r="N35" s="53">
        <f t="shared" si="0"/>
        <v>0</v>
      </c>
      <c r="O35" s="54">
        <f>単価票!$H$12*H35</f>
        <v>0</v>
      </c>
      <c r="P35" s="53">
        <f>IF(I35="*",単価票!$H$13,0)</f>
        <v>0</v>
      </c>
      <c r="Q35" s="53">
        <f t="shared" si="1"/>
        <v>0</v>
      </c>
      <c r="R35" s="114">
        <v>1.1000000000000001</v>
      </c>
      <c r="S35" s="53">
        <f t="shared" si="2"/>
        <v>0</v>
      </c>
    </row>
    <row r="36" spans="2:19">
      <c r="B36" s="60" t="s">
        <v>38</v>
      </c>
      <c r="C36" s="82">
        <v>4</v>
      </c>
      <c r="D36" s="83"/>
      <c r="E36" s="84">
        <v>3</v>
      </c>
      <c r="F36" s="56"/>
      <c r="G36" s="38">
        <v>40</v>
      </c>
      <c r="H36" s="38"/>
      <c r="I36" s="56"/>
      <c r="J36" s="53">
        <f>C36*単価票!$H$4</f>
        <v>0</v>
      </c>
      <c r="K36" s="53">
        <f>IF(D36="",0,VLOOKUP(D36,単価票!$G$5:$H$7,2,0))</f>
        <v>0</v>
      </c>
      <c r="L36" s="53">
        <f>IF(F36="*",(E36-1)*単価票!$H$11+単価票!$H$10,(E36-1)*単価票!$H$9+単価票!$H$8)</f>
        <v>0</v>
      </c>
      <c r="M36" s="53">
        <f>1*単価票!$H$15</f>
        <v>0</v>
      </c>
      <c r="N36" s="53">
        <f t="shared" si="0"/>
        <v>0</v>
      </c>
      <c r="O36" s="54">
        <f>単価票!$H$12*H36</f>
        <v>0</v>
      </c>
      <c r="P36" s="53">
        <f>IF(I36="*",単価票!$H$13,0)</f>
        <v>0</v>
      </c>
      <c r="Q36" s="53">
        <f t="shared" si="1"/>
        <v>0</v>
      </c>
      <c r="R36" s="114">
        <v>1.1000000000000001</v>
      </c>
      <c r="S36" s="53">
        <f t="shared" si="2"/>
        <v>0</v>
      </c>
    </row>
    <row r="37" spans="2:19">
      <c r="B37" s="60" t="s">
        <v>65</v>
      </c>
      <c r="C37" s="82">
        <v>4</v>
      </c>
      <c r="D37" s="83"/>
      <c r="E37" s="84">
        <v>3</v>
      </c>
      <c r="F37" s="56"/>
      <c r="G37" s="38">
        <v>20</v>
      </c>
      <c r="H37" s="38"/>
      <c r="I37" s="56"/>
      <c r="J37" s="53">
        <f>C37*単価票!$H$4</f>
        <v>0</v>
      </c>
      <c r="K37" s="53">
        <f>IF(D37="",0,VLOOKUP(D37,単価票!$G$5:$H$7,2,0))</f>
        <v>0</v>
      </c>
      <c r="L37" s="53">
        <f>IF(F37="*",(E37-1)*単価票!$H$11+単価票!$H$10,(E37-1)*単価票!$H$9+単価票!$H$8)</f>
        <v>0</v>
      </c>
      <c r="M37" s="53">
        <f>1*単価票!$H$15</f>
        <v>0</v>
      </c>
      <c r="N37" s="53">
        <f>SUM(J37:M37)</f>
        <v>0</v>
      </c>
      <c r="O37" s="54">
        <f>単価票!$H$12*H37</f>
        <v>0</v>
      </c>
      <c r="P37" s="53">
        <f>IF(I37="*",単価票!$H$13,0)</f>
        <v>0</v>
      </c>
      <c r="Q37" s="53">
        <f t="shared" si="1"/>
        <v>0</v>
      </c>
      <c r="R37" s="114">
        <v>1.1000000000000001</v>
      </c>
      <c r="S37" s="53">
        <f t="shared" si="2"/>
        <v>0</v>
      </c>
    </row>
    <row r="38" spans="2:19">
      <c r="B38" s="61" t="s">
        <v>66</v>
      </c>
      <c r="C38" s="93">
        <v>4</v>
      </c>
      <c r="D38" s="94"/>
      <c r="E38" s="95">
        <v>3</v>
      </c>
      <c r="F38" s="62"/>
      <c r="G38" s="63">
        <v>10</v>
      </c>
      <c r="H38" s="63"/>
      <c r="I38" s="62"/>
      <c r="J38" s="53">
        <f>C38*単価票!$H$4</f>
        <v>0</v>
      </c>
      <c r="K38" s="53">
        <f>IF(D38="",0,VLOOKUP(D38,単価票!$G$5:$H$7,2,0))</f>
        <v>0</v>
      </c>
      <c r="L38" s="53">
        <f>IF(F38="*",(E38-1)*単価票!$H$11+単価票!$H$10,(E38-1)*単価票!$H$9+単価票!$H$8)</f>
        <v>0</v>
      </c>
      <c r="M38" s="53">
        <f>1*単価票!$H$15</f>
        <v>0</v>
      </c>
      <c r="N38" s="53">
        <f>SUM(J38:M38)</f>
        <v>0</v>
      </c>
      <c r="O38" s="54">
        <f>単価票!$H$12*H38</f>
        <v>0</v>
      </c>
      <c r="P38" s="53">
        <f>IF(I38="*",単価票!$H$13,0)</f>
        <v>0</v>
      </c>
      <c r="Q38" s="53">
        <f t="shared" si="1"/>
        <v>0</v>
      </c>
      <c r="R38" s="114">
        <v>1.1000000000000001</v>
      </c>
      <c r="S38" s="53">
        <f t="shared" si="2"/>
        <v>0</v>
      </c>
    </row>
    <row r="39" spans="2:19">
      <c r="B39" s="59" t="s">
        <v>67</v>
      </c>
      <c r="C39" s="85">
        <v>12</v>
      </c>
      <c r="D39" s="86"/>
      <c r="E39" s="87">
        <v>4</v>
      </c>
      <c r="F39" s="57"/>
      <c r="G39" s="58">
        <v>350</v>
      </c>
      <c r="H39" s="58"/>
      <c r="I39" s="51" t="s">
        <v>5</v>
      </c>
      <c r="J39" s="53">
        <f>C39*単価票!$H$4</f>
        <v>0</v>
      </c>
      <c r="K39" s="53">
        <f>IF(D39="",0,VLOOKUP(D39,単価票!$G$5:$H$7,2,0))</f>
        <v>0</v>
      </c>
      <c r="L39" s="53">
        <f>IF(F39="*",(E39-1)*単価票!$H$11+単価票!$H$10,(E39-1)*単価票!$H$9+単価票!$H$8)</f>
        <v>0</v>
      </c>
      <c r="M39" s="53">
        <f>1*単価票!$H$15</f>
        <v>0</v>
      </c>
      <c r="N39" s="53">
        <f>SUM(J39:M39)</f>
        <v>0</v>
      </c>
      <c r="O39" s="54">
        <f>単価票!$H$12*H39</f>
        <v>0</v>
      </c>
      <c r="P39" s="53">
        <f>IF(I39="*",単価票!$H$13,0)</f>
        <v>0</v>
      </c>
      <c r="Q39" s="53">
        <f t="shared" si="1"/>
        <v>0</v>
      </c>
      <c r="R39" s="114">
        <v>1.1000000000000001</v>
      </c>
      <c r="S39" s="53">
        <f t="shared" si="2"/>
        <v>0</v>
      </c>
    </row>
    <row r="40" spans="2:19">
      <c r="B40" s="60" t="s">
        <v>151</v>
      </c>
      <c r="C40" s="82">
        <v>12</v>
      </c>
      <c r="D40" s="83"/>
      <c r="E40" s="84">
        <v>4</v>
      </c>
      <c r="F40" s="56"/>
      <c r="G40" s="38">
        <v>30</v>
      </c>
      <c r="H40" s="38"/>
      <c r="I40" s="56"/>
      <c r="J40" s="53">
        <f>C40*単価票!$H$4</f>
        <v>0</v>
      </c>
      <c r="K40" s="53">
        <f>IF(D40="",0,VLOOKUP(D40,単価票!$G$5:$H$7,2,0))</f>
        <v>0</v>
      </c>
      <c r="L40" s="53">
        <f>IF(F40="*",(E40-1)*単価票!$H$11+単価票!$H$10,(E40-1)*単価票!$H$9+単価票!$H$8)</f>
        <v>0</v>
      </c>
      <c r="M40" s="53">
        <f>1*単価票!$H$15</f>
        <v>0</v>
      </c>
      <c r="N40" s="53">
        <f>SUM(J40:M40)</f>
        <v>0</v>
      </c>
      <c r="O40" s="54">
        <f>単価票!$H$12*H40</f>
        <v>0</v>
      </c>
      <c r="P40" s="53">
        <f>IF(I40="*",単価票!$H$13,0)</f>
        <v>0</v>
      </c>
      <c r="Q40" s="53">
        <f t="shared" si="1"/>
        <v>0</v>
      </c>
      <c r="R40" s="114">
        <v>1.1000000000000001</v>
      </c>
      <c r="S40" s="53">
        <f t="shared" si="2"/>
        <v>0</v>
      </c>
    </row>
    <row r="41" spans="2:19">
      <c r="B41" s="60" t="s">
        <v>152</v>
      </c>
      <c r="C41" s="82">
        <v>4</v>
      </c>
      <c r="D41" s="83"/>
      <c r="E41" s="84">
        <v>3</v>
      </c>
      <c r="F41" s="56"/>
      <c r="G41" s="38">
        <v>350</v>
      </c>
      <c r="H41" s="38"/>
      <c r="I41" s="56"/>
      <c r="J41" s="53">
        <f>C41*単価票!$H$4</f>
        <v>0</v>
      </c>
      <c r="K41" s="53">
        <f>IF(D41="",0,VLOOKUP(D41,単価票!$G$5:$H$7,2,0))</f>
        <v>0</v>
      </c>
      <c r="L41" s="53">
        <f>IF(F41="*",(E41-1)*単価票!$H$11+単価票!$H$10,(E41-1)*単価票!$H$9+単価票!$H$8)</f>
        <v>0</v>
      </c>
      <c r="M41" s="53">
        <f>1*単価票!$H$15</f>
        <v>0</v>
      </c>
      <c r="N41" s="53">
        <f t="shared" si="0"/>
        <v>0</v>
      </c>
      <c r="O41" s="54">
        <f>単価票!$H$12*H41</f>
        <v>0</v>
      </c>
      <c r="P41" s="53">
        <f>IF(I41="*",単価票!$H$13,0)</f>
        <v>0</v>
      </c>
      <c r="Q41" s="53">
        <f t="shared" si="1"/>
        <v>0</v>
      </c>
      <c r="R41" s="114">
        <v>1.1000000000000001</v>
      </c>
      <c r="S41" s="53">
        <f t="shared" si="2"/>
        <v>0</v>
      </c>
    </row>
    <row r="42" spans="2:19">
      <c r="B42" s="60" t="s">
        <v>153</v>
      </c>
      <c r="C42" s="82">
        <v>4</v>
      </c>
      <c r="D42" s="83"/>
      <c r="E42" s="84">
        <v>3</v>
      </c>
      <c r="F42" s="56"/>
      <c r="G42" s="38">
        <v>30</v>
      </c>
      <c r="H42" s="38"/>
      <c r="I42" s="56"/>
      <c r="J42" s="53">
        <f>C42*単価票!$H$4</f>
        <v>0</v>
      </c>
      <c r="K42" s="53">
        <f>IF(D42="",0,VLOOKUP(D42,単価票!$G$5:$H$7,2,0))</f>
        <v>0</v>
      </c>
      <c r="L42" s="53">
        <f>IF(F42="*",(E42-1)*単価票!$H$11+単価票!$H$10,(E42-1)*単価票!$H$9+単価票!$H$8)</f>
        <v>0</v>
      </c>
      <c r="M42" s="53">
        <f>1*単価票!$H$15</f>
        <v>0</v>
      </c>
      <c r="N42" s="53">
        <f t="shared" si="0"/>
        <v>0</v>
      </c>
      <c r="O42" s="54">
        <f>単価票!$H$12*H42</f>
        <v>0</v>
      </c>
      <c r="P42" s="53">
        <f>IF(I42="*",単価票!$H$13,0)</f>
        <v>0</v>
      </c>
      <c r="Q42" s="53">
        <f t="shared" si="1"/>
        <v>0</v>
      </c>
      <c r="R42" s="114">
        <v>1.1000000000000001</v>
      </c>
      <c r="S42" s="53">
        <f t="shared" si="2"/>
        <v>0</v>
      </c>
    </row>
    <row r="43" spans="2:19">
      <c r="B43" s="60" t="s">
        <v>154</v>
      </c>
      <c r="C43" s="82">
        <v>4</v>
      </c>
      <c r="D43" s="83"/>
      <c r="E43" s="84">
        <v>3</v>
      </c>
      <c r="F43" s="56"/>
      <c r="G43" s="38">
        <v>20</v>
      </c>
      <c r="H43" s="38"/>
      <c r="I43" s="56"/>
      <c r="J43" s="53">
        <f>C43*単価票!$H$4</f>
        <v>0</v>
      </c>
      <c r="K43" s="53">
        <f>IF(D43="",0,VLOOKUP(D43,単価票!$G$5:$H$7,2,0))</f>
        <v>0</v>
      </c>
      <c r="L43" s="53">
        <f>IF(F43="*",(E43-1)*単価票!$H$11+単価票!$H$10,(E43-1)*単価票!$H$9+単価票!$H$8)</f>
        <v>0</v>
      </c>
      <c r="M43" s="53">
        <f>1*単価票!$H$15</f>
        <v>0</v>
      </c>
      <c r="N43" s="53">
        <f t="shared" si="0"/>
        <v>0</v>
      </c>
      <c r="O43" s="54">
        <f>単価票!$H$12*H43</f>
        <v>0</v>
      </c>
      <c r="P43" s="53">
        <f>IF(I43="*",単価票!$H$13,0)</f>
        <v>0</v>
      </c>
      <c r="Q43" s="53">
        <f t="shared" si="1"/>
        <v>0</v>
      </c>
      <c r="R43" s="114">
        <v>1.1000000000000001</v>
      </c>
      <c r="S43" s="53">
        <f t="shared" si="2"/>
        <v>0</v>
      </c>
    </row>
    <row r="44" spans="2:19">
      <c r="B44" s="61" t="s">
        <v>155</v>
      </c>
      <c r="C44" s="93">
        <v>4</v>
      </c>
      <c r="D44" s="94"/>
      <c r="E44" s="95">
        <v>3</v>
      </c>
      <c r="F44" s="62"/>
      <c r="G44" s="63">
        <v>10</v>
      </c>
      <c r="H44" s="63"/>
      <c r="I44" s="62"/>
      <c r="J44" s="53">
        <f>C44*単価票!$H$4</f>
        <v>0</v>
      </c>
      <c r="K44" s="53">
        <f>IF(D44="",0,VLOOKUP(D44,単価票!$G$5:$H$7,2,0))</f>
        <v>0</v>
      </c>
      <c r="L44" s="53">
        <f>IF(F44="*",(E44-1)*単価票!$H$11+単価票!$H$10,(E44-1)*単価票!$H$9+単価票!$H$8)</f>
        <v>0</v>
      </c>
      <c r="M44" s="53">
        <f>1*単価票!$H$15</f>
        <v>0</v>
      </c>
      <c r="N44" s="53">
        <f t="shared" si="0"/>
        <v>0</v>
      </c>
      <c r="O44" s="54">
        <f>単価票!$H$12*H44</f>
        <v>0</v>
      </c>
      <c r="P44" s="53">
        <f>IF(I44="*",単価票!$H$13,0)</f>
        <v>0</v>
      </c>
      <c r="Q44" s="53">
        <f t="shared" si="1"/>
        <v>0</v>
      </c>
      <c r="R44" s="114">
        <v>1.1000000000000001</v>
      </c>
      <c r="S44" s="53">
        <f t="shared" si="2"/>
        <v>0</v>
      </c>
    </row>
    <row r="45" spans="2:19">
      <c r="B45" s="59" t="s">
        <v>156</v>
      </c>
      <c r="C45" s="85">
        <v>12</v>
      </c>
      <c r="D45" s="86"/>
      <c r="E45" s="87">
        <v>4</v>
      </c>
      <c r="F45" s="57"/>
      <c r="G45" s="58">
        <v>470</v>
      </c>
      <c r="H45" s="58"/>
      <c r="I45" s="51" t="s">
        <v>5</v>
      </c>
      <c r="J45" s="53">
        <f>C45*単価票!$H$4</f>
        <v>0</v>
      </c>
      <c r="K45" s="53">
        <f>IF(D45="",0,VLOOKUP(D45,単価票!$G$5:$H$7,2,0))</f>
        <v>0</v>
      </c>
      <c r="L45" s="53">
        <f>IF(F45="*",(E45-1)*単価票!$H$11+単価票!$H$10,(E45-1)*単価票!$H$9+単価票!$H$8)</f>
        <v>0</v>
      </c>
      <c r="M45" s="53">
        <f>1*単価票!$H$15</f>
        <v>0</v>
      </c>
      <c r="N45" s="53">
        <f>SUM(J45:M45)</f>
        <v>0</v>
      </c>
      <c r="O45" s="54">
        <f>単価票!$H$12*H45</f>
        <v>0</v>
      </c>
      <c r="P45" s="53">
        <f>IF(I45="*",単価票!$H$13,0)</f>
        <v>0</v>
      </c>
      <c r="Q45" s="53">
        <f t="shared" si="1"/>
        <v>0</v>
      </c>
      <c r="R45" s="114">
        <v>1.1000000000000001</v>
      </c>
      <c r="S45" s="53">
        <f t="shared" si="2"/>
        <v>0</v>
      </c>
    </row>
    <row r="46" spans="2:19">
      <c r="B46" s="60" t="s">
        <v>157</v>
      </c>
      <c r="C46" s="82">
        <v>12</v>
      </c>
      <c r="D46" s="83"/>
      <c r="E46" s="84">
        <v>4</v>
      </c>
      <c r="F46" s="56"/>
      <c r="G46" s="38">
        <v>30</v>
      </c>
      <c r="H46" s="38"/>
      <c r="I46" s="56"/>
      <c r="J46" s="53">
        <f>C46*単価票!$H$4</f>
        <v>0</v>
      </c>
      <c r="K46" s="53">
        <f>IF(D46="",0,VLOOKUP(D46,単価票!$G$5:$H$7,2,0))</f>
        <v>0</v>
      </c>
      <c r="L46" s="53">
        <f>IF(F46="*",(E46-1)*単価票!$H$11+単価票!$H$10,(E46-1)*単価票!$H$9+単価票!$H$8)</f>
        <v>0</v>
      </c>
      <c r="M46" s="53">
        <f>1*単価票!$H$15</f>
        <v>0</v>
      </c>
      <c r="N46" s="53">
        <f>SUM(J46:M46)</f>
        <v>0</v>
      </c>
      <c r="O46" s="54">
        <f>単価票!$H$12*H46</f>
        <v>0</v>
      </c>
      <c r="P46" s="53">
        <f>IF(I46="*",単価票!$H$13,0)</f>
        <v>0</v>
      </c>
      <c r="Q46" s="53">
        <f t="shared" si="1"/>
        <v>0</v>
      </c>
      <c r="R46" s="114">
        <v>1.1000000000000001</v>
      </c>
      <c r="S46" s="53">
        <f t="shared" si="2"/>
        <v>0</v>
      </c>
    </row>
    <row r="47" spans="2:19">
      <c r="B47" s="60" t="s">
        <v>158</v>
      </c>
      <c r="C47" s="82">
        <v>4</v>
      </c>
      <c r="D47" s="83"/>
      <c r="E47" s="84">
        <v>3</v>
      </c>
      <c r="F47" s="56"/>
      <c r="G47" s="38">
        <v>430</v>
      </c>
      <c r="H47" s="38"/>
      <c r="I47" s="56"/>
      <c r="J47" s="53">
        <f>C47*単価票!$H$4</f>
        <v>0</v>
      </c>
      <c r="K47" s="53">
        <f>IF(D47="",0,VLOOKUP(D47,単価票!$G$5:$H$7,2,0))</f>
        <v>0</v>
      </c>
      <c r="L47" s="53">
        <f>IF(F47="*",(E47-1)*単価票!$H$11+単価票!$H$10,(E47-1)*単価票!$H$9+単価票!$H$8)</f>
        <v>0</v>
      </c>
      <c r="M47" s="53">
        <f>1*単価票!$H$15</f>
        <v>0</v>
      </c>
      <c r="N47" s="53">
        <f>SUM(J47:M47)</f>
        <v>0</v>
      </c>
      <c r="O47" s="54">
        <f>単価票!$H$12*H47</f>
        <v>0</v>
      </c>
      <c r="P47" s="53">
        <f>IF(I47="*",単価票!$H$13,0)</f>
        <v>0</v>
      </c>
      <c r="Q47" s="53">
        <f t="shared" si="1"/>
        <v>0</v>
      </c>
      <c r="R47" s="114">
        <v>1.1000000000000001</v>
      </c>
      <c r="S47" s="53">
        <f t="shared" si="2"/>
        <v>0</v>
      </c>
    </row>
    <row r="48" spans="2:19">
      <c r="B48" s="60" t="s">
        <v>159</v>
      </c>
      <c r="C48" s="82">
        <v>4</v>
      </c>
      <c r="D48" s="83"/>
      <c r="E48" s="84">
        <v>3</v>
      </c>
      <c r="F48" s="56"/>
      <c r="G48" s="38">
        <v>40</v>
      </c>
      <c r="H48" s="38"/>
      <c r="I48" s="56"/>
      <c r="J48" s="53">
        <f>C48*単価票!$H$4</f>
        <v>0</v>
      </c>
      <c r="K48" s="53">
        <f>IF(D48="",0,VLOOKUP(D48,単価票!$G$5:$H$7,2,0))</f>
        <v>0</v>
      </c>
      <c r="L48" s="53">
        <f>IF(F48="*",(E48-1)*単価票!$H$11+単価票!$H$10,(E48-1)*単価票!$H$9+単価票!$H$8)</f>
        <v>0</v>
      </c>
      <c r="M48" s="53">
        <f>1*単価票!$H$15</f>
        <v>0</v>
      </c>
      <c r="N48" s="53">
        <f>SUM(J48:M48)</f>
        <v>0</v>
      </c>
      <c r="O48" s="54">
        <f>単価票!$H$12*H48</f>
        <v>0</v>
      </c>
      <c r="P48" s="53">
        <f>IF(I48="*",単価票!$H$13,0)</f>
        <v>0</v>
      </c>
      <c r="Q48" s="53">
        <f t="shared" si="1"/>
        <v>0</v>
      </c>
      <c r="R48" s="114">
        <v>1.1000000000000001</v>
      </c>
      <c r="S48" s="53">
        <f t="shared" si="2"/>
        <v>0</v>
      </c>
    </row>
    <row r="49" spans="2:19">
      <c r="B49" s="60" t="s">
        <v>160</v>
      </c>
      <c r="C49" s="82">
        <v>4</v>
      </c>
      <c r="D49" s="83"/>
      <c r="E49" s="84">
        <v>3</v>
      </c>
      <c r="F49" s="56"/>
      <c r="G49" s="38">
        <v>20</v>
      </c>
      <c r="H49" s="38"/>
      <c r="I49" s="56"/>
      <c r="J49" s="53">
        <f>C49*単価票!$H$4</f>
        <v>0</v>
      </c>
      <c r="K49" s="53">
        <f>IF(D49="",0,VLOOKUP(D49,単価票!$G$5:$H$7,2,0))</f>
        <v>0</v>
      </c>
      <c r="L49" s="53">
        <f>IF(F49="*",(E49-1)*単価票!$H$11+単価票!$H$10,(E49-1)*単価票!$H$9+単価票!$H$8)</f>
        <v>0</v>
      </c>
      <c r="M49" s="53">
        <f>1*単価票!$H$15</f>
        <v>0</v>
      </c>
      <c r="N49" s="53">
        <f t="shared" si="0"/>
        <v>0</v>
      </c>
      <c r="O49" s="54">
        <f>単価票!$H$12*H49</f>
        <v>0</v>
      </c>
      <c r="P49" s="53">
        <f>IF(I49="*",単価票!$H$13,0)</f>
        <v>0</v>
      </c>
      <c r="Q49" s="53">
        <f t="shared" si="1"/>
        <v>0</v>
      </c>
      <c r="R49" s="114">
        <v>1.1000000000000001</v>
      </c>
      <c r="S49" s="53">
        <f t="shared" si="2"/>
        <v>0</v>
      </c>
    </row>
    <row r="50" spans="2:19">
      <c r="B50" s="61" t="s">
        <v>161</v>
      </c>
      <c r="C50" s="93">
        <v>4</v>
      </c>
      <c r="D50" s="94"/>
      <c r="E50" s="95">
        <v>3</v>
      </c>
      <c r="F50" s="62"/>
      <c r="G50" s="63">
        <v>10</v>
      </c>
      <c r="H50" s="63"/>
      <c r="I50" s="62"/>
      <c r="J50" s="53">
        <f>C50*単価票!$H$4</f>
        <v>0</v>
      </c>
      <c r="K50" s="53">
        <f>IF(D50="",0,VLOOKUP(D50,単価票!$G$5:$H$7,2,0))</f>
        <v>0</v>
      </c>
      <c r="L50" s="53">
        <f>IF(F50="*",(E50-1)*単価票!$H$11+単価票!$H$10,(E50-1)*単価票!$H$9+単価票!$H$8)</f>
        <v>0</v>
      </c>
      <c r="M50" s="53">
        <f>1*単価票!$H$15</f>
        <v>0</v>
      </c>
      <c r="N50" s="53">
        <f t="shared" si="0"/>
        <v>0</v>
      </c>
      <c r="O50" s="54">
        <f>単価票!$H$12*H50</f>
        <v>0</v>
      </c>
      <c r="P50" s="53">
        <f>IF(I50="*",単価票!$H$13,0)</f>
        <v>0</v>
      </c>
      <c r="Q50" s="53">
        <f t="shared" si="1"/>
        <v>0</v>
      </c>
      <c r="R50" s="114">
        <v>1.1000000000000001</v>
      </c>
      <c r="S50" s="53">
        <f t="shared" si="2"/>
        <v>0</v>
      </c>
    </row>
    <row r="51" spans="2:19">
      <c r="B51" s="59" t="s">
        <v>162</v>
      </c>
      <c r="C51" s="85">
        <v>1</v>
      </c>
      <c r="D51" s="86">
        <v>3</v>
      </c>
      <c r="E51" s="87">
        <v>2</v>
      </c>
      <c r="F51" s="57"/>
      <c r="G51" s="58">
        <v>1700</v>
      </c>
      <c r="H51" s="58"/>
      <c r="I51" s="57"/>
      <c r="J51" s="53">
        <f>C51*単価票!$H$4</f>
        <v>0</v>
      </c>
      <c r="K51" s="53">
        <f>IF(D51="",0,VLOOKUP(D51,単価票!$G$5:$H$7,2,0))</f>
        <v>0</v>
      </c>
      <c r="L51" s="53">
        <f>IF(F51="*",(E51-1)*単価票!$H$11+単価票!$H$10,(E51-1)*単価票!$H$9+単価票!$H$8)</f>
        <v>0</v>
      </c>
      <c r="M51" s="53">
        <f>1*単価票!$H$15</f>
        <v>0</v>
      </c>
      <c r="N51" s="53">
        <f t="shared" si="0"/>
        <v>0</v>
      </c>
      <c r="O51" s="54">
        <f>単価票!$H$12*H51</f>
        <v>0</v>
      </c>
      <c r="P51" s="53">
        <f>IF(I51="*",単価票!$H$13,0)</f>
        <v>0</v>
      </c>
      <c r="Q51" s="53">
        <f t="shared" si="1"/>
        <v>0</v>
      </c>
      <c r="R51" s="114">
        <v>1.1000000000000001</v>
      </c>
      <c r="S51" s="53">
        <f t="shared" si="2"/>
        <v>0</v>
      </c>
    </row>
    <row r="52" spans="2:19">
      <c r="B52" s="55" t="s">
        <v>112</v>
      </c>
      <c r="C52" s="101">
        <v>1</v>
      </c>
      <c r="D52" s="102">
        <v>3</v>
      </c>
      <c r="E52" s="103">
        <v>2</v>
      </c>
      <c r="F52" s="64"/>
      <c r="G52" s="65">
        <v>20</v>
      </c>
      <c r="H52" s="65"/>
      <c r="I52" s="64"/>
      <c r="J52" s="53">
        <f>C52*単価票!$H$4</f>
        <v>0</v>
      </c>
      <c r="K52" s="53">
        <f>IF(D52="",0,VLOOKUP(D52,単価票!$G$5:$H$7,2,0))</f>
        <v>0</v>
      </c>
      <c r="L52" s="53">
        <f>IF(F52="*",(E52-1)*単価票!$H$11+単価票!$H$10,(E52-1)*単価票!$H$9+単価票!$H$8)</f>
        <v>0</v>
      </c>
      <c r="M52" s="53">
        <f>1*単価票!$H$15</f>
        <v>0</v>
      </c>
      <c r="N52" s="53">
        <f t="shared" si="0"/>
        <v>0</v>
      </c>
      <c r="O52" s="54">
        <f>単価票!$H$12*H52</f>
        <v>0</v>
      </c>
      <c r="P52" s="53">
        <f>IF(I52="*",単価票!$H$13,0)</f>
        <v>0</v>
      </c>
      <c r="Q52" s="53">
        <f t="shared" si="1"/>
        <v>0</v>
      </c>
      <c r="R52" s="114">
        <v>1.1000000000000001</v>
      </c>
      <c r="S52" s="53">
        <f t="shared" si="2"/>
        <v>0</v>
      </c>
    </row>
    <row r="53" spans="2:19">
      <c r="B53" s="59" t="s">
        <v>163</v>
      </c>
      <c r="C53" s="85">
        <v>12</v>
      </c>
      <c r="D53" s="86"/>
      <c r="E53" s="87">
        <v>4</v>
      </c>
      <c r="F53" s="57"/>
      <c r="G53" s="58">
        <v>420</v>
      </c>
      <c r="H53" s="58"/>
      <c r="I53" s="51" t="s">
        <v>5</v>
      </c>
      <c r="J53" s="53">
        <f>C53*単価票!$H$4</f>
        <v>0</v>
      </c>
      <c r="K53" s="53">
        <f>IF(D53="",0,VLOOKUP(D53,単価票!$G$5:$H$7,2,0))</f>
        <v>0</v>
      </c>
      <c r="L53" s="53">
        <f>IF(F53="*",(E53-1)*単価票!$H$11+単価票!$H$10,(E53-1)*単価票!$H$9+単価票!$H$8)</f>
        <v>0</v>
      </c>
      <c r="M53" s="53">
        <f>1*単価票!$H$15</f>
        <v>0</v>
      </c>
      <c r="N53" s="53">
        <f>SUM(J53:M53)</f>
        <v>0</v>
      </c>
      <c r="O53" s="54">
        <f>単価票!$H$12*H53</f>
        <v>0</v>
      </c>
      <c r="P53" s="53">
        <f>IF(I53="*",単価票!$H$13,0)</f>
        <v>0</v>
      </c>
      <c r="Q53" s="53">
        <f t="shared" si="1"/>
        <v>0</v>
      </c>
      <c r="R53" s="114">
        <v>1.1000000000000001</v>
      </c>
      <c r="S53" s="53">
        <f t="shared" si="2"/>
        <v>0</v>
      </c>
    </row>
    <row r="54" spans="2:19">
      <c r="B54" s="60" t="s">
        <v>164</v>
      </c>
      <c r="C54" s="82">
        <v>12</v>
      </c>
      <c r="D54" s="83"/>
      <c r="E54" s="84">
        <v>4</v>
      </c>
      <c r="F54" s="56"/>
      <c r="G54" s="38">
        <v>30</v>
      </c>
      <c r="H54" s="38"/>
      <c r="I54" s="56"/>
      <c r="J54" s="53">
        <f>C54*単価票!$H$4</f>
        <v>0</v>
      </c>
      <c r="K54" s="53">
        <f>IF(D54="",0,VLOOKUP(D54,単価票!$G$5:$H$7,2,0))</f>
        <v>0</v>
      </c>
      <c r="L54" s="53">
        <f>IF(F54="*",(E54-1)*単価票!$H$11+単価票!$H$10,(E54-1)*単価票!$H$9+単価票!$H$8)</f>
        <v>0</v>
      </c>
      <c r="M54" s="53">
        <f>1*単価票!$H$15</f>
        <v>0</v>
      </c>
      <c r="N54" s="53">
        <f>SUM(J54:M54)</f>
        <v>0</v>
      </c>
      <c r="O54" s="54">
        <f>単価票!$H$12*H54</f>
        <v>0</v>
      </c>
      <c r="P54" s="53">
        <f>IF(I54="*",単価票!$H$13,0)</f>
        <v>0</v>
      </c>
      <c r="Q54" s="53">
        <f t="shared" si="1"/>
        <v>0</v>
      </c>
      <c r="R54" s="114">
        <v>1.1000000000000001</v>
      </c>
      <c r="S54" s="53">
        <f t="shared" si="2"/>
        <v>0</v>
      </c>
    </row>
    <row r="55" spans="2:19">
      <c r="B55" s="60" t="s">
        <v>165</v>
      </c>
      <c r="C55" s="82">
        <v>4</v>
      </c>
      <c r="D55" s="83"/>
      <c r="E55" s="84">
        <v>3</v>
      </c>
      <c r="F55" s="56"/>
      <c r="G55" s="38">
        <v>400</v>
      </c>
      <c r="H55" s="38"/>
      <c r="I55" s="56"/>
      <c r="J55" s="53">
        <f>C55*単価票!$H$4</f>
        <v>0</v>
      </c>
      <c r="K55" s="53">
        <f>IF(D55="",0,VLOOKUP(D55,単価票!$G$5:$H$7,2,0))</f>
        <v>0</v>
      </c>
      <c r="L55" s="53">
        <f>IF(F55="*",(E55-1)*単価票!$H$11+単価票!$H$10,(E55-1)*単価票!$H$9+単価票!$H$8)</f>
        <v>0</v>
      </c>
      <c r="M55" s="53">
        <f>1*単価票!$H$15</f>
        <v>0</v>
      </c>
      <c r="N55" s="53">
        <f>SUM(J55:M55)</f>
        <v>0</v>
      </c>
      <c r="O55" s="54">
        <f>単価票!$H$12*H55</f>
        <v>0</v>
      </c>
      <c r="P55" s="53">
        <f>IF(I55="*",単価票!$H$13,0)</f>
        <v>0</v>
      </c>
      <c r="Q55" s="53">
        <f t="shared" si="1"/>
        <v>0</v>
      </c>
      <c r="R55" s="114">
        <v>1.1000000000000001</v>
      </c>
      <c r="S55" s="53">
        <f t="shared" si="2"/>
        <v>0</v>
      </c>
    </row>
    <row r="56" spans="2:19">
      <c r="B56" s="60" t="s">
        <v>166</v>
      </c>
      <c r="C56" s="82">
        <v>4</v>
      </c>
      <c r="D56" s="83"/>
      <c r="E56" s="84">
        <v>3</v>
      </c>
      <c r="F56" s="56"/>
      <c r="G56" s="38">
        <v>30</v>
      </c>
      <c r="H56" s="38"/>
      <c r="I56" s="56"/>
      <c r="J56" s="53">
        <f>C56*単価票!$H$4</f>
        <v>0</v>
      </c>
      <c r="K56" s="53">
        <f>IF(D56="",0,VLOOKUP(D56,単価票!$G$5:$H$7,2,0))</f>
        <v>0</v>
      </c>
      <c r="L56" s="53">
        <f>IF(F56="*",(E56-1)*単価票!$H$11+単価票!$H$10,(E56-1)*単価票!$H$9+単価票!$H$8)</f>
        <v>0</v>
      </c>
      <c r="M56" s="53">
        <f>1*単価票!$H$15</f>
        <v>0</v>
      </c>
      <c r="N56" s="53">
        <f>SUM(J56:M56)</f>
        <v>0</v>
      </c>
      <c r="O56" s="54">
        <f>単価票!$H$12*H56</f>
        <v>0</v>
      </c>
      <c r="P56" s="53">
        <f>IF(I56="*",単価票!$H$13,0)</f>
        <v>0</v>
      </c>
      <c r="Q56" s="53">
        <f t="shared" si="1"/>
        <v>0</v>
      </c>
      <c r="R56" s="114">
        <v>1.1000000000000001</v>
      </c>
      <c r="S56" s="53">
        <f t="shared" si="2"/>
        <v>0</v>
      </c>
    </row>
    <row r="57" spans="2:19">
      <c r="B57" s="60" t="s">
        <v>167</v>
      </c>
      <c r="C57" s="82">
        <v>4</v>
      </c>
      <c r="D57" s="83"/>
      <c r="E57" s="84">
        <v>3</v>
      </c>
      <c r="F57" s="56"/>
      <c r="G57" s="38">
        <v>20</v>
      </c>
      <c r="H57" s="38"/>
      <c r="I57" s="56"/>
      <c r="J57" s="53">
        <f>C57*単価票!$H$4</f>
        <v>0</v>
      </c>
      <c r="K57" s="53">
        <f>IF(D57="",0,VLOOKUP(D57,単価票!$G$5:$H$7,2,0))</f>
        <v>0</v>
      </c>
      <c r="L57" s="53">
        <f>IF(F57="*",(E57-1)*単価票!$H$11+単価票!$H$10,(E57-1)*単価票!$H$9+単価票!$H$8)</f>
        <v>0</v>
      </c>
      <c r="M57" s="53">
        <f>1*単価票!$H$15</f>
        <v>0</v>
      </c>
      <c r="N57" s="53">
        <f t="shared" si="0"/>
        <v>0</v>
      </c>
      <c r="O57" s="54">
        <f>単価票!$H$12*H57</f>
        <v>0</v>
      </c>
      <c r="P57" s="53">
        <f>IF(I57="*",単価票!$H$13,0)</f>
        <v>0</v>
      </c>
      <c r="Q57" s="53">
        <f t="shared" si="1"/>
        <v>0</v>
      </c>
      <c r="R57" s="114">
        <v>1.1000000000000001</v>
      </c>
      <c r="S57" s="53">
        <f t="shared" si="2"/>
        <v>0</v>
      </c>
    </row>
    <row r="58" spans="2:19" ht="14.25" thickBot="1">
      <c r="B58" s="61" t="s">
        <v>168</v>
      </c>
      <c r="C58" s="93">
        <v>4</v>
      </c>
      <c r="D58" s="94"/>
      <c r="E58" s="95">
        <v>3</v>
      </c>
      <c r="F58" s="62"/>
      <c r="G58" s="63">
        <v>10</v>
      </c>
      <c r="H58" s="63"/>
      <c r="I58" s="62"/>
      <c r="J58" s="53">
        <f>C58*単価票!$H$4</f>
        <v>0</v>
      </c>
      <c r="K58" s="53">
        <f>IF(D58="",0,VLOOKUP(D58,単価票!$G$5:$H$7,2,0))</f>
        <v>0</v>
      </c>
      <c r="L58" s="53">
        <f>IF(F58="*",(E58-1)*単価票!$H$11+単価票!$H$10,(E58-1)*単価票!$H$9+単価票!$H$8)</f>
        <v>0</v>
      </c>
      <c r="M58" s="53">
        <f>1*単価票!$H$15</f>
        <v>0</v>
      </c>
      <c r="N58" s="53">
        <f t="shared" si="0"/>
        <v>0</v>
      </c>
      <c r="O58" s="54">
        <f>単価票!$H$12*H58</f>
        <v>0</v>
      </c>
      <c r="P58" s="53">
        <f>IF(I58="*",単価票!$H$13,0)</f>
        <v>0</v>
      </c>
      <c r="Q58" s="53">
        <f t="shared" si="1"/>
        <v>0</v>
      </c>
      <c r="R58" s="114">
        <v>1.1000000000000001</v>
      </c>
      <c r="S58" s="112">
        <f t="shared" si="2"/>
        <v>0</v>
      </c>
    </row>
    <row r="59" spans="2:19" ht="14.25" thickBot="1">
      <c r="B59" s="68" t="s">
        <v>0</v>
      </c>
      <c r="C59" s="106"/>
      <c r="D59" s="106"/>
      <c r="E59" s="107"/>
      <c r="F59" s="104"/>
      <c r="G59" s="105">
        <f>SUM(G3:G58)</f>
        <v>60400</v>
      </c>
      <c r="H59" s="67"/>
      <c r="I59" s="69"/>
      <c r="J59" s="18"/>
      <c r="K59" s="13"/>
      <c r="L59" s="13"/>
      <c r="M59" s="14"/>
      <c r="N59" s="17"/>
      <c r="O59" s="17"/>
      <c r="P59" s="17"/>
      <c r="Q59" s="111">
        <f>SUM(Q3:Q58)</f>
        <v>0</v>
      </c>
      <c r="R59" s="111"/>
      <c r="S59" s="113">
        <f>SUM(S3:S58)</f>
        <v>0</v>
      </c>
    </row>
    <row r="60" spans="2:19">
      <c r="S60" s="162">
        <f>S59+'③後期高齢者（収納）'!S12</f>
        <v>0</v>
      </c>
    </row>
  </sheetData>
  <mergeCells count="1">
    <mergeCell ref="B1:L1"/>
  </mergeCells>
  <phoneticPr fontId="9"/>
  <printOptions horizontalCentered="1" verticalCentered="1"/>
  <pageMargins left="0.59055118110236227" right="0.19685039370078741" top="0.78740157480314965" bottom="0.86614173228346458" header="0.59055118110236227" footer="0"/>
  <pageSetup paperSize="9" scale="81" fitToHeight="0" orientation="landscape" blackAndWhite="1" r:id="rId1"/>
  <headerFooter alignWithMargins="0">
    <oddFooter>&amp;R&amp;9ページ　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2"/>
  <sheetViews>
    <sheetView zoomScale="75" zoomScaleNormal="75" workbookViewId="0">
      <selection activeCell="S11" sqref="R11:S11"/>
    </sheetView>
  </sheetViews>
  <sheetFormatPr defaultColWidth="9" defaultRowHeight="13.5"/>
  <cols>
    <col min="1" max="1" width="1.875" style="36" customWidth="1"/>
    <col min="2" max="2" width="24.375" style="66" customWidth="1"/>
    <col min="3" max="3" width="6.5" style="36" bestFit="1" customWidth="1"/>
    <col min="4" max="4" width="6.125" style="36" bestFit="1" customWidth="1"/>
    <col min="5" max="5" width="8.125" style="36" customWidth="1"/>
    <col min="6" max="6" width="4.5" style="36" customWidth="1"/>
    <col min="7" max="7" width="11" style="36" bestFit="1" customWidth="1"/>
    <col min="8" max="8" width="4.375" style="36" customWidth="1"/>
    <col min="9" max="9" width="5.125" style="36" customWidth="1"/>
    <col min="10" max="10" width="8.5" style="37" bestFit="1" customWidth="1"/>
    <col min="11" max="12" width="16" style="37" bestFit="1" customWidth="1"/>
    <col min="13" max="13" width="8.5" style="36" customWidth="1"/>
    <col min="14" max="14" width="7.875" style="36" customWidth="1"/>
    <col min="15" max="15" width="9" style="36" customWidth="1"/>
    <col min="16" max="16" width="10.5" style="36" bestFit="1" customWidth="1"/>
    <col min="17" max="17" width="11.625" style="36" bestFit="1" customWidth="1"/>
    <col min="18" max="18" width="5.75" style="36" bestFit="1" customWidth="1"/>
    <col min="19" max="19" width="11.625" style="36" bestFit="1" customWidth="1"/>
    <col min="20" max="16384" width="9" style="36"/>
  </cols>
  <sheetData>
    <row r="1" spans="2:19" ht="21" customHeight="1">
      <c r="B1" s="172" t="s">
        <v>132</v>
      </c>
      <c r="C1" s="172"/>
      <c r="D1" s="172"/>
      <c r="E1" s="172"/>
      <c r="F1" s="172"/>
      <c r="G1" s="172"/>
      <c r="H1" s="172"/>
      <c r="J1" s="36"/>
      <c r="K1" s="36"/>
      <c r="L1" s="36"/>
    </row>
    <row r="2" spans="2:19" ht="22.5" customHeight="1">
      <c r="B2" s="45" t="s">
        <v>122</v>
      </c>
      <c r="C2" s="2" t="s">
        <v>2</v>
      </c>
      <c r="D2" s="11" t="s">
        <v>113</v>
      </c>
      <c r="E2" s="2" t="s">
        <v>114</v>
      </c>
      <c r="F2" s="1" t="s">
        <v>115</v>
      </c>
      <c r="G2" s="46" t="s">
        <v>4</v>
      </c>
      <c r="H2" s="2" t="s">
        <v>116</v>
      </c>
      <c r="I2" s="12" t="s">
        <v>117</v>
      </c>
      <c r="J2" s="12" t="s">
        <v>8</v>
      </c>
      <c r="K2" s="12" t="s">
        <v>9</v>
      </c>
      <c r="L2" s="12" t="s">
        <v>10</v>
      </c>
      <c r="M2" s="12" t="s">
        <v>49</v>
      </c>
      <c r="N2" s="12" t="s">
        <v>19</v>
      </c>
      <c r="O2" s="12" t="s">
        <v>40</v>
      </c>
      <c r="P2" s="12" t="s">
        <v>11</v>
      </c>
      <c r="Q2" s="12" t="s">
        <v>12</v>
      </c>
      <c r="R2" s="49" t="s">
        <v>250</v>
      </c>
      <c r="S2" s="49" t="s">
        <v>18</v>
      </c>
    </row>
    <row r="3" spans="2:19" ht="22.5" customHeight="1">
      <c r="B3" s="26" t="s">
        <v>90</v>
      </c>
      <c r="C3" s="27">
        <v>1</v>
      </c>
      <c r="D3" s="28">
        <v>2</v>
      </c>
      <c r="E3" s="29">
        <v>2</v>
      </c>
      <c r="F3" s="30"/>
      <c r="G3" s="31">
        <v>1700</v>
      </c>
      <c r="H3" s="32"/>
      <c r="I3" s="33" t="s">
        <v>123</v>
      </c>
      <c r="J3" s="53">
        <f>C3*単価票!$H$4</f>
        <v>0</v>
      </c>
      <c r="K3" s="53">
        <f>IF(D3="",0,VLOOKUP(D3,単価票!$G$5:$H$7,2,0))</f>
        <v>0</v>
      </c>
      <c r="L3" s="53">
        <f>IF(F3="*",(E3-1)*単価票!$H$11+単価票!$H$10,(E3-1)*単価票!$H$9+単価票!$H$8)</f>
        <v>0</v>
      </c>
      <c r="M3" s="53">
        <f>1*単価票!$H$15</f>
        <v>0</v>
      </c>
      <c r="N3" s="53">
        <f>SUM(J3:M3)</f>
        <v>0</v>
      </c>
      <c r="O3" s="54">
        <f>単価票!$H$12*H3</f>
        <v>0</v>
      </c>
      <c r="P3" s="53">
        <f>IF(I3="*",単価票!$H$13,0)</f>
        <v>0</v>
      </c>
      <c r="Q3" s="53">
        <f>(ROUNDDOWN((J3+K3+L3+M3)*G3,0))+O3+P3</f>
        <v>0</v>
      </c>
      <c r="R3" s="114">
        <v>1.1000000000000001</v>
      </c>
      <c r="S3" s="53">
        <f>ROUNDDOWN(Q3*R3,0)</f>
        <v>0</v>
      </c>
    </row>
    <row r="4" spans="2:19" ht="22.5" customHeight="1">
      <c r="B4" s="34" t="s">
        <v>169</v>
      </c>
      <c r="C4" s="20">
        <v>1</v>
      </c>
      <c r="D4" s="21">
        <v>2</v>
      </c>
      <c r="E4" s="22">
        <v>2</v>
      </c>
      <c r="F4" s="23"/>
      <c r="G4" s="35">
        <v>2500</v>
      </c>
      <c r="H4" s="24"/>
      <c r="I4" s="25" t="s">
        <v>123</v>
      </c>
      <c r="J4" s="53">
        <f>C4*単価票!$H$4</f>
        <v>0</v>
      </c>
      <c r="K4" s="53">
        <f>IF(D4="",0,VLOOKUP(D4,単価票!$G$5:$H$7,2,0))</f>
        <v>0</v>
      </c>
      <c r="L4" s="53">
        <f>IF(F4="*",(E4-1)*単価票!$H$11+単価票!$H$10,(E4-1)*単価票!$H$9+単価票!$H$8)</f>
        <v>0</v>
      </c>
      <c r="M4" s="53">
        <f>1*単価票!$H$15</f>
        <v>0</v>
      </c>
      <c r="N4" s="53">
        <f t="shared" ref="N4:N11" si="0">SUM(J4:M4)</f>
        <v>0</v>
      </c>
      <c r="O4" s="54">
        <f>単価票!$H$12*H4</f>
        <v>0</v>
      </c>
      <c r="P4" s="53">
        <f>IF(I4="*",単価票!$H$13,0)</f>
        <v>0</v>
      </c>
      <c r="Q4" s="53">
        <f t="shared" ref="Q4:Q11" si="1">(ROUNDDOWN((J4+K4+L4+M4)*G4,0))+O4+P4</f>
        <v>0</v>
      </c>
      <c r="R4" s="114">
        <v>1.1000000000000001</v>
      </c>
      <c r="S4" s="53">
        <f t="shared" ref="S4:S11" si="2">ROUNDDOWN(Q4*R4,0)</f>
        <v>0</v>
      </c>
    </row>
    <row r="5" spans="2:19" ht="22.5" customHeight="1">
      <c r="B5" s="26" t="s">
        <v>170</v>
      </c>
      <c r="C5" s="7">
        <v>1</v>
      </c>
      <c r="D5" s="8">
        <v>2</v>
      </c>
      <c r="E5" s="29">
        <v>2</v>
      </c>
      <c r="F5" s="9"/>
      <c r="G5" s="31">
        <v>1900</v>
      </c>
      <c r="H5" s="16"/>
      <c r="I5" s="10" t="s">
        <v>123</v>
      </c>
      <c r="J5" s="53">
        <f>C5*単価票!$H$4</f>
        <v>0</v>
      </c>
      <c r="K5" s="53">
        <f>IF(D5="",0,VLOOKUP(D5,単価票!$G$5:$H$7,2,0))</f>
        <v>0</v>
      </c>
      <c r="L5" s="53">
        <f>IF(F5="*",(E5-1)*単価票!$H$11+単価票!$H$10,(E5-1)*単価票!$H$9+単価票!$H$8)</f>
        <v>0</v>
      </c>
      <c r="M5" s="53">
        <f>1*単価票!$H$15</f>
        <v>0</v>
      </c>
      <c r="N5" s="53">
        <f t="shared" si="0"/>
        <v>0</v>
      </c>
      <c r="O5" s="54">
        <f>単価票!$H$12*H5</f>
        <v>0</v>
      </c>
      <c r="P5" s="53">
        <f>IF(I5="*",単価票!$H$13,0)</f>
        <v>0</v>
      </c>
      <c r="Q5" s="53">
        <f t="shared" si="1"/>
        <v>0</v>
      </c>
      <c r="R5" s="114">
        <v>1.1000000000000001</v>
      </c>
      <c r="S5" s="53">
        <f t="shared" si="2"/>
        <v>0</v>
      </c>
    </row>
    <row r="6" spans="2:19" ht="22.5" customHeight="1">
      <c r="B6" s="26" t="s">
        <v>171</v>
      </c>
      <c r="C6" s="3">
        <v>1</v>
      </c>
      <c r="D6" s="4">
        <v>2</v>
      </c>
      <c r="E6" s="29">
        <v>2</v>
      </c>
      <c r="F6" s="5"/>
      <c r="G6" s="31">
        <v>2200</v>
      </c>
      <c r="H6" s="15"/>
      <c r="I6" s="6" t="s">
        <v>123</v>
      </c>
      <c r="J6" s="53">
        <f>C6*単価票!$H$4</f>
        <v>0</v>
      </c>
      <c r="K6" s="53">
        <f>IF(D6="",0,VLOOKUP(D6,単価票!$G$5:$H$7,2,0))</f>
        <v>0</v>
      </c>
      <c r="L6" s="53">
        <f>IF(F6="*",(E6-1)*単価票!$H$11+単価票!$H$10,(E6-1)*単価票!$H$9+単価票!$H$8)</f>
        <v>0</v>
      </c>
      <c r="M6" s="53">
        <f>1*単価票!$H$15</f>
        <v>0</v>
      </c>
      <c r="N6" s="53">
        <f t="shared" si="0"/>
        <v>0</v>
      </c>
      <c r="O6" s="54">
        <f>単価票!$H$12*H6</f>
        <v>0</v>
      </c>
      <c r="P6" s="53">
        <f>IF(I6="*",単価票!$H$13,0)</f>
        <v>0</v>
      </c>
      <c r="Q6" s="53">
        <f t="shared" si="1"/>
        <v>0</v>
      </c>
      <c r="R6" s="114">
        <v>1.1000000000000001</v>
      </c>
      <c r="S6" s="53">
        <f t="shared" si="2"/>
        <v>0</v>
      </c>
    </row>
    <row r="7" spans="2:19" ht="22.5" customHeight="1">
      <c r="B7" s="26" t="s">
        <v>172</v>
      </c>
      <c r="C7" s="3">
        <v>1</v>
      </c>
      <c r="D7" s="4">
        <v>2</v>
      </c>
      <c r="E7" s="29">
        <v>2</v>
      </c>
      <c r="F7" s="5"/>
      <c r="G7" s="31">
        <v>1700</v>
      </c>
      <c r="H7" s="15"/>
      <c r="I7" s="6" t="s">
        <v>123</v>
      </c>
      <c r="J7" s="53">
        <f>C7*単価票!$H$4</f>
        <v>0</v>
      </c>
      <c r="K7" s="53">
        <f>IF(D7="",0,VLOOKUP(D7,単価票!$G$5:$H$7,2,0))</f>
        <v>0</v>
      </c>
      <c r="L7" s="53">
        <f>IF(F7="*",(E7-1)*単価票!$H$11+単価票!$H$10,(E7-1)*単価票!$H$9+単価票!$H$8)</f>
        <v>0</v>
      </c>
      <c r="M7" s="53">
        <f>1*単価票!$H$15</f>
        <v>0</v>
      </c>
      <c r="N7" s="53">
        <f t="shared" si="0"/>
        <v>0</v>
      </c>
      <c r="O7" s="54">
        <f>単価票!$H$12*H7</f>
        <v>0</v>
      </c>
      <c r="P7" s="53">
        <f>IF(I7="*",単価票!$H$13,0)</f>
        <v>0</v>
      </c>
      <c r="Q7" s="53">
        <f t="shared" si="1"/>
        <v>0</v>
      </c>
      <c r="R7" s="114">
        <v>1.1000000000000001</v>
      </c>
      <c r="S7" s="53">
        <f t="shared" si="2"/>
        <v>0</v>
      </c>
    </row>
    <row r="8" spans="2:19" ht="22.5" customHeight="1">
      <c r="B8" s="26" t="s">
        <v>173</v>
      </c>
      <c r="C8" s="3">
        <v>1</v>
      </c>
      <c r="D8" s="4">
        <v>2</v>
      </c>
      <c r="E8" s="29">
        <v>2</v>
      </c>
      <c r="F8" s="5"/>
      <c r="G8" s="31">
        <v>2000</v>
      </c>
      <c r="H8" s="15"/>
      <c r="I8" s="6" t="s">
        <v>123</v>
      </c>
      <c r="J8" s="53">
        <f>C8*単価票!$H$4</f>
        <v>0</v>
      </c>
      <c r="K8" s="53">
        <f>IF(D8="",0,VLOOKUP(D8,単価票!$G$5:$H$7,2,0))</f>
        <v>0</v>
      </c>
      <c r="L8" s="53">
        <f>IF(F8="*",(E8-1)*単価票!$H$11+単価票!$H$10,(E8-1)*単価票!$H$9+単価票!$H$8)</f>
        <v>0</v>
      </c>
      <c r="M8" s="53">
        <f>1*単価票!$H$15</f>
        <v>0</v>
      </c>
      <c r="N8" s="53">
        <f t="shared" si="0"/>
        <v>0</v>
      </c>
      <c r="O8" s="54">
        <f>単価票!$H$12*H8</f>
        <v>0</v>
      </c>
      <c r="P8" s="53">
        <f>IF(I8="*",単価票!$H$13,0)</f>
        <v>0</v>
      </c>
      <c r="Q8" s="53">
        <f t="shared" si="1"/>
        <v>0</v>
      </c>
      <c r="R8" s="114">
        <v>1.1000000000000001</v>
      </c>
      <c r="S8" s="53">
        <f t="shared" si="2"/>
        <v>0</v>
      </c>
    </row>
    <row r="9" spans="2:19" ht="22.5" customHeight="1">
      <c r="B9" s="26" t="s">
        <v>174</v>
      </c>
      <c r="C9" s="3">
        <v>1</v>
      </c>
      <c r="D9" s="4">
        <v>2</v>
      </c>
      <c r="E9" s="29">
        <v>2</v>
      </c>
      <c r="F9" s="5"/>
      <c r="G9" s="31">
        <v>1700</v>
      </c>
      <c r="H9" s="15"/>
      <c r="I9" s="6" t="s">
        <v>123</v>
      </c>
      <c r="J9" s="53">
        <f>C9*単価票!$H$4</f>
        <v>0</v>
      </c>
      <c r="K9" s="53">
        <f>IF(D9="",0,VLOOKUP(D9,単価票!$G$5:$H$7,2,0))</f>
        <v>0</v>
      </c>
      <c r="L9" s="53">
        <f>IF(F9="*",(E9-1)*単価票!$H$11+単価票!$H$10,(E9-1)*単価票!$H$9+単価票!$H$8)</f>
        <v>0</v>
      </c>
      <c r="M9" s="53">
        <f>1*単価票!$H$15</f>
        <v>0</v>
      </c>
      <c r="N9" s="53">
        <f t="shared" si="0"/>
        <v>0</v>
      </c>
      <c r="O9" s="54">
        <f>単価票!$H$12*H9</f>
        <v>0</v>
      </c>
      <c r="P9" s="53">
        <f>IF(I9="*",単価票!$H$13,0)</f>
        <v>0</v>
      </c>
      <c r="Q9" s="53">
        <f t="shared" si="1"/>
        <v>0</v>
      </c>
      <c r="R9" s="114">
        <v>1.1000000000000001</v>
      </c>
      <c r="S9" s="53">
        <f t="shared" si="2"/>
        <v>0</v>
      </c>
    </row>
    <row r="10" spans="2:19" ht="22.5" customHeight="1">
      <c r="B10" s="26" t="s">
        <v>175</v>
      </c>
      <c r="C10" s="27">
        <v>1</v>
      </c>
      <c r="D10" s="28">
        <v>2</v>
      </c>
      <c r="E10" s="29">
        <v>2</v>
      </c>
      <c r="F10" s="30"/>
      <c r="G10" s="31">
        <v>1900</v>
      </c>
      <c r="H10" s="32"/>
      <c r="I10" s="33" t="s">
        <v>123</v>
      </c>
      <c r="J10" s="53">
        <f>C10*単価票!$H$4</f>
        <v>0</v>
      </c>
      <c r="K10" s="53">
        <f>IF(D10="",0,VLOOKUP(D10,単価票!$G$5:$H$7,2,0))</f>
        <v>0</v>
      </c>
      <c r="L10" s="53">
        <f>IF(F10="*",(E10-1)*単価票!$H$11+単価票!$H$10,(E10-1)*単価票!$H$9+単価票!$H$8)</f>
        <v>0</v>
      </c>
      <c r="M10" s="53">
        <f>1*単価票!$H$15</f>
        <v>0</v>
      </c>
      <c r="N10" s="53">
        <f t="shared" si="0"/>
        <v>0</v>
      </c>
      <c r="O10" s="54">
        <f>単価票!$H$12*H10</f>
        <v>0</v>
      </c>
      <c r="P10" s="53">
        <f>IF(I10="*",単価票!$H$13,0)</f>
        <v>0</v>
      </c>
      <c r="Q10" s="53">
        <f t="shared" si="1"/>
        <v>0</v>
      </c>
      <c r="R10" s="114">
        <v>1.1000000000000001</v>
      </c>
      <c r="S10" s="53">
        <f t="shared" si="2"/>
        <v>0</v>
      </c>
    </row>
    <row r="11" spans="2:19" ht="22.5" customHeight="1" thickBot="1">
      <c r="B11" s="34" t="s">
        <v>176</v>
      </c>
      <c r="C11" s="20">
        <v>1</v>
      </c>
      <c r="D11" s="21">
        <v>2</v>
      </c>
      <c r="E11" s="22">
        <v>2</v>
      </c>
      <c r="F11" s="23"/>
      <c r="G11" s="35">
        <v>1700</v>
      </c>
      <c r="H11" s="24"/>
      <c r="I11" s="25" t="s">
        <v>123</v>
      </c>
      <c r="J11" s="53">
        <f>C11*単価票!$H$4</f>
        <v>0</v>
      </c>
      <c r="K11" s="53">
        <f>IF(D11="",0,VLOOKUP(D11,単価票!$G$5:$H$7,2,0))</f>
        <v>0</v>
      </c>
      <c r="L11" s="53">
        <f>IF(F11="*",(E11-1)*単価票!$H$11+単価票!$H$10,(E11-1)*単価票!$H$9+単価票!$H$8)</f>
        <v>0</v>
      </c>
      <c r="M11" s="53">
        <f>1*単価票!$H$15</f>
        <v>0</v>
      </c>
      <c r="N11" s="53">
        <f t="shared" si="0"/>
        <v>0</v>
      </c>
      <c r="O11" s="54">
        <f>単価票!$H$12*H11</f>
        <v>0</v>
      </c>
      <c r="P11" s="53">
        <f>IF(I11="*",単価票!$H$13,0)</f>
        <v>0</v>
      </c>
      <c r="Q11" s="53">
        <f t="shared" si="1"/>
        <v>0</v>
      </c>
      <c r="R11" s="114">
        <v>1.1000000000000001</v>
      </c>
      <c r="S11" s="53">
        <f t="shared" si="2"/>
        <v>0</v>
      </c>
    </row>
    <row r="12" spans="2:19" ht="22.5" customHeight="1" thickBot="1">
      <c r="B12" s="70" t="s">
        <v>118</v>
      </c>
      <c r="C12" s="71"/>
      <c r="D12" s="71"/>
      <c r="E12" s="72"/>
      <c r="F12" s="72"/>
      <c r="G12" s="73">
        <f>SUM(G3:G11)</f>
        <v>17300</v>
      </c>
      <c r="H12" s="74"/>
      <c r="I12" s="72"/>
      <c r="J12" s="17"/>
      <c r="K12" s="17"/>
      <c r="L12" s="17"/>
      <c r="M12" s="17"/>
      <c r="N12" s="17"/>
      <c r="O12" s="17"/>
      <c r="P12" s="17"/>
      <c r="Q12" s="111">
        <f>SUM(Q3:Q11)</f>
        <v>0</v>
      </c>
      <c r="R12" s="111"/>
      <c r="S12" s="113">
        <f>SUM(S3:S11)</f>
        <v>0</v>
      </c>
    </row>
  </sheetData>
  <mergeCells count="1">
    <mergeCell ref="B1:H1"/>
  </mergeCells>
  <phoneticPr fontId="9"/>
  <printOptions horizontalCentered="1" verticalCentered="1"/>
  <pageMargins left="0.59055118110236227" right="0.39370078740157483" top="0.78740157480314965" bottom="0.39370078740157483" header="0" footer="0"/>
  <pageSetup paperSize="9" scale="79" orientation="landscape" blackAndWhite="1" r:id="rId1"/>
  <headerFooter alignWithMargins="0">
    <oddFooter>&amp;Rページ　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9"/>
  <sheetViews>
    <sheetView tabSelected="1" topLeftCell="E4" zoomScaleNormal="100" zoomScaleSheetLayoutView="100" workbookViewId="0">
      <selection activeCell="U23" sqref="U23"/>
    </sheetView>
  </sheetViews>
  <sheetFormatPr defaultColWidth="9" defaultRowHeight="13.5"/>
  <cols>
    <col min="1" max="1" width="1.5" style="36" customWidth="1"/>
    <col min="2" max="2" width="24.875" style="36" customWidth="1"/>
    <col min="3" max="4" width="7.875" style="36" bestFit="1" customWidth="1"/>
    <col min="5" max="5" width="7.5" style="36" customWidth="1"/>
    <col min="6" max="6" width="4.875" style="36" customWidth="1"/>
    <col min="7" max="7" width="11.625" style="36" customWidth="1"/>
    <col min="8" max="8" width="7.125" style="36" bestFit="1" customWidth="1"/>
    <col min="9" max="9" width="5.375" style="36" customWidth="1"/>
    <col min="10" max="12" width="9" style="36" customWidth="1"/>
    <col min="13" max="13" width="10.125" style="36" customWidth="1"/>
    <col min="14" max="14" width="9" style="36" customWidth="1"/>
    <col min="15" max="15" width="9.875" style="36" bestFit="1" customWidth="1"/>
    <col min="16" max="16" width="10.125" style="36" bestFit="1" customWidth="1"/>
    <col min="17" max="17" width="12.5" style="36" bestFit="1" customWidth="1"/>
    <col min="18" max="18" width="5.5" style="36" bestFit="1" customWidth="1"/>
    <col min="19" max="19" width="14.125" style="36" bestFit="1" customWidth="1"/>
    <col min="20" max="16384" width="9" style="36"/>
  </cols>
  <sheetData>
    <row r="1" spans="2:19" ht="22.5" customHeight="1">
      <c r="B1" s="115" t="s">
        <v>251</v>
      </c>
      <c r="C1" s="116"/>
    </row>
    <row r="2" spans="2:19" ht="38.25" customHeight="1">
      <c r="B2" s="49" t="s">
        <v>1</v>
      </c>
      <c r="C2" s="49" t="s">
        <v>2</v>
      </c>
      <c r="D2" s="49" t="s">
        <v>3</v>
      </c>
      <c r="E2" s="12" t="s">
        <v>252</v>
      </c>
      <c r="F2" s="1" t="s">
        <v>6</v>
      </c>
      <c r="G2" s="49" t="s">
        <v>4</v>
      </c>
      <c r="H2" s="1" t="s">
        <v>39</v>
      </c>
      <c r="I2" s="49" t="s">
        <v>7</v>
      </c>
      <c r="J2" s="49" t="s">
        <v>8</v>
      </c>
      <c r="K2" s="49" t="s">
        <v>9</v>
      </c>
      <c r="L2" s="49" t="s">
        <v>10</v>
      </c>
      <c r="M2" s="49" t="s">
        <v>49</v>
      </c>
      <c r="N2" s="49" t="s">
        <v>19</v>
      </c>
      <c r="O2" s="49" t="s">
        <v>40</v>
      </c>
      <c r="P2" s="49" t="s">
        <v>11</v>
      </c>
      <c r="Q2" s="49" t="s">
        <v>12</v>
      </c>
      <c r="R2" s="49" t="s">
        <v>250</v>
      </c>
      <c r="S2" s="49" t="s">
        <v>18</v>
      </c>
    </row>
    <row r="3" spans="2:19" ht="15">
      <c r="B3" s="117" t="s">
        <v>253</v>
      </c>
      <c r="C3" s="118">
        <v>4</v>
      </c>
      <c r="D3" s="119"/>
      <c r="E3" s="120">
        <v>2</v>
      </c>
      <c r="F3" s="121"/>
      <c r="G3" s="122">
        <v>800</v>
      </c>
      <c r="H3" s="123"/>
      <c r="I3" s="124" t="s">
        <v>5</v>
      </c>
      <c r="J3" s="53">
        <f>C3*単価票!$D$4</f>
        <v>0</v>
      </c>
      <c r="K3" s="53">
        <f>IF(D3="",0,VLOOKUP(D3,単価票!$C$5:$D$7,2,0))</f>
        <v>0</v>
      </c>
      <c r="L3" s="53">
        <f>IF(F3="*",(E3-1)*単価票!$D$11+単価票!$D$10,(E3-1)*単価票!$D$9+単価票!$D$8)</f>
        <v>0</v>
      </c>
      <c r="M3" s="53">
        <f>1*単価票!$D$15</f>
        <v>0</v>
      </c>
      <c r="N3" s="53">
        <f>SUM(J3:M3)</f>
        <v>0</v>
      </c>
      <c r="O3" s="54">
        <f>単価票!$D$12*H3</f>
        <v>0</v>
      </c>
      <c r="P3" s="53">
        <f>IF(I3="*",単価票!$D$13,0)</f>
        <v>0</v>
      </c>
      <c r="Q3" s="53">
        <f>(ROUNDDOWN((J3+K3+L3+M3)*G3,0))+O3+P3</f>
        <v>0</v>
      </c>
      <c r="R3" s="114">
        <v>1.1000000000000001</v>
      </c>
      <c r="S3" s="53">
        <f>ROUNDDOWN(Q3*R3,0)</f>
        <v>0</v>
      </c>
    </row>
    <row r="4" spans="2:19" ht="15">
      <c r="B4" s="125" t="s">
        <v>254</v>
      </c>
      <c r="C4" s="153">
        <v>4</v>
      </c>
      <c r="D4" s="154"/>
      <c r="E4" s="144">
        <v>2</v>
      </c>
      <c r="F4" s="127"/>
      <c r="G4" s="126">
        <v>150</v>
      </c>
      <c r="H4" s="126"/>
      <c r="I4" s="127"/>
      <c r="J4" s="53">
        <f>C4*単価票!$D$4</f>
        <v>0</v>
      </c>
      <c r="K4" s="53">
        <f>IF(D4="",0,VLOOKUP(D4,単価票!$C$5:$D$7,2,0))</f>
        <v>0</v>
      </c>
      <c r="L4" s="53">
        <f>IF(F4="*",(E4-1)*単価票!$D$11+単価票!$D$10,(E4-1)*単価票!$D$9+単価票!$D$8)</f>
        <v>0</v>
      </c>
      <c r="M4" s="53">
        <f>1*単価票!$D$15</f>
        <v>0</v>
      </c>
      <c r="N4" s="53">
        <f t="shared" ref="N4:N67" si="0">SUM(J4:M4)</f>
        <v>0</v>
      </c>
      <c r="O4" s="54">
        <f>単価票!$D$12*H4</f>
        <v>0</v>
      </c>
      <c r="P4" s="53">
        <f>IF(I4="*",単価票!$D$13,0)</f>
        <v>0</v>
      </c>
      <c r="Q4" s="53">
        <f t="shared" ref="Q4:Q67" si="1">(ROUNDDOWN((J4+K4+L4+M4)*G4,0))+O4+P4</f>
        <v>0</v>
      </c>
      <c r="R4" s="114">
        <v>1.1000000000000001</v>
      </c>
      <c r="S4" s="53">
        <f t="shared" ref="S4:S67" si="2">ROUNDDOWN(Q4*R4,0)</f>
        <v>0</v>
      </c>
    </row>
    <row r="5" spans="2:19" ht="15">
      <c r="B5" s="117" t="s">
        <v>255</v>
      </c>
      <c r="C5" s="118">
        <v>1</v>
      </c>
      <c r="D5" s="119">
        <v>2</v>
      </c>
      <c r="E5" s="120">
        <v>2</v>
      </c>
      <c r="F5" s="121"/>
      <c r="G5" s="122">
        <v>81000</v>
      </c>
      <c r="H5" s="158">
        <v>400</v>
      </c>
      <c r="I5" s="124" t="s">
        <v>5</v>
      </c>
      <c r="J5" s="53">
        <f>C5*単価票!$D$4</f>
        <v>0</v>
      </c>
      <c r="K5" s="53">
        <f>IF(D5="",0,VLOOKUP(D5,単価票!$C$5:$D$7,2,0))</f>
        <v>0</v>
      </c>
      <c r="L5" s="53">
        <f>IF(F5="*",(E5-1)*単価票!$D$11+単価票!$D$10,(E5-1)*単価票!$D$9+単価票!$D$8)</f>
        <v>0</v>
      </c>
      <c r="M5" s="53">
        <f>1*単価票!$D$15</f>
        <v>0</v>
      </c>
      <c r="N5" s="53">
        <f t="shared" si="0"/>
        <v>0</v>
      </c>
      <c r="O5" s="54">
        <f>単価票!$D$12*H5</f>
        <v>0</v>
      </c>
      <c r="P5" s="53">
        <f>IF(I5="*",単価票!$D$13,0)</f>
        <v>0</v>
      </c>
      <c r="Q5" s="53">
        <f t="shared" si="1"/>
        <v>0</v>
      </c>
      <c r="R5" s="114">
        <v>1.1000000000000001</v>
      </c>
      <c r="S5" s="53">
        <f t="shared" si="2"/>
        <v>0</v>
      </c>
    </row>
    <row r="6" spans="2:19" ht="15">
      <c r="B6" s="128" t="s">
        <v>256</v>
      </c>
      <c r="C6" s="129">
        <v>1</v>
      </c>
      <c r="D6" s="130">
        <v>2</v>
      </c>
      <c r="E6" s="131">
        <v>2</v>
      </c>
      <c r="F6" s="132"/>
      <c r="G6" s="133">
        <v>1000</v>
      </c>
      <c r="H6" s="133"/>
      <c r="I6" s="132"/>
      <c r="J6" s="53">
        <f>C6*単価票!$D$4</f>
        <v>0</v>
      </c>
      <c r="K6" s="53">
        <f>IF(D6="",0,VLOOKUP(D6,単価票!$C$5:$D$7,2,0))</f>
        <v>0</v>
      </c>
      <c r="L6" s="53">
        <f>IF(F6="*",(E6-1)*単価票!$D$11+単価票!$D$10,(E6-1)*単価票!$D$9+単価票!$D$8)</f>
        <v>0</v>
      </c>
      <c r="M6" s="53">
        <f>1*単価票!$D$15</f>
        <v>0</v>
      </c>
      <c r="N6" s="53">
        <f t="shared" si="0"/>
        <v>0</v>
      </c>
      <c r="O6" s="54">
        <f>単価票!$D$12*H6</f>
        <v>0</v>
      </c>
      <c r="P6" s="53">
        <f>IF(I6="*",単価票!$D$13,0)</f>
        <v>0</v>
      </c>
      <c r="Q6" s="53">
        <f t="shared" si="1"/>
        <v>0</v>
      </c>
      <c r="R6" s="114">
        <v>1.1000000000000001</v>
      </c>
      <c r="S6" s="53">
        <f t="shared" si="2"/>
        <v>0</v>
      </c>
    </row>
    <row r="7" spans="2:19" ht="15">
      <c r="B7" s="128" t="s">
        <v>257</v>
      </c>
      <c r="C7" s="134">
        <v>12</v>
      </c>
      <c r="D7" s="135"/>
      <c r="E7" s="120">
        <v>3</v>
      </c>
      <c r="F7" s="136"/>
      <c r="G7" s="137">
        <v>6000</v>
      </c>
      <c r="H7" s="164">
        <v>150</v>
      </c>
      <c r="I7" s="132"/>
      <c r="J7" s="53">
        <f>C7*単価票!$D$4</f>
        <v>0</v>
      </c>
      <c r="K7" s="53">
        <f>IF(D7="",0,VLOOKUP(D7,単価票!$C$5:$D$7,2,0))</f>
        <v>0</v>
      </c>
      <c r="L7" s="53">
        <f>IF(F7="*",(E7-1)*単価票!$D$11+単価票!$D$10,(E7-1)*単価票!$D$9+単価票!$D$8)</f>
        <v>0</v>
      </c>
      <c r="M7" s="53">
        <f>1*単価票!$D$15</f>
        <v>0</v>
      </c>
      <c r="N7" s="53">
        <f t="shared" si="0"/>
        <v>0</v>
      </c>
      <c r="O7" s="54">
        <f>単価票!$D$12*H7</f>
        <v>0</v>
      </c>
      <c r="P7" s="53">
        <f>IF(I7="*",単価票!$D$13,0)</f>
        <v>0</v>
      </c>
      <c r="Q7" s="53">
        <f t="shared" si="1"/>
        <v>0</v>
      </c>
      <c r="R7" s="114">
        <v>1.1000000000000001</v>
      </c>
      <c r="S7" s="53">
        <f t="shared" si="2"/>
        <v>0</v>
      </c>
    </row>
    <row r="8" spans="2:19" ht="15">
      <c r="B8" s="125" t="s">
        <v>258</v>
      </c>
      <c r="C8" s="142">
        <v>12</v>
      </c>
      <c r="D8" s="143"/>
      <c r="E8" s="144">
        <v>3</v>
      </c>
      <c r="F8" s="145"/>
      <c r="G8" s="146">
        <v>200</v>
      </c>
      <c r="H8" s="126"/>
      <c r="I8" s="127"/>
      <c r="J8" s="53">
        <f>C8*単価票!$D$4</f>
        <v>0</v>
      </c>
      <c r="K8" s="53">
        <f>IF(D8="",0,VLOOKUP(D8,単価票!$C$5:$D$7,2,0))</f>
        <v>0</v>
      </c>
      <c r="L8" s="53">
        <f>IF(F8="*",(E8-1)*単価票!$D$11+単価票!$D$10,(E8-1)*単価票!$D$9+単価票!$D$8)</f>
        <v>0</v>
      </c>
      <c r="M8" s="53">
        <f>1*単価票!$D$15</f>
        <v>0</v>
      </c>
      <c r="N8" s="53">
        <f t="shared" si="0"/>
        <v>0</v>
      </c>
      <c r="O8" s="54">
        <f>単価票!$D$12*H8</f>
        <v>0</v>
      </c>
      <c r="P8" s="53">
        <f>IF(I8="*",単価票!$D$13,0)</f>
        <v>0</v>
      </c>
      <c r="Q8" s="53">
        <f t="shared" si="1"/>
        <v>0</v>
      </c>
      <c r="R8" s="114">
        <v>1.1000000000000001</v>
      </c>
      <c r="S8" s="53">
        <f t="shared" si="2"/>
        <v>0</v>
      </c>
    </row>
    <row r="9" spans="2:19" ht="15">
      <c r="B9" s="117" t="s">
        <v>259</v>
      </c>
      <c r="C9" s="138">
        <v>1</v>
      </c>
      <c r="D9" s="139">
        <v>2</v>
      </c>
      <c r="E9" s="120">
        <v>2</v>
      </c>
      <c r="F9" s="140"/>
      <c r="G9" s="141">
        <v>0</v>
      </c>
      <c r="H9" s="123"/>
      <c r="I9" s="124" t="s">
        <v>5</v>
      </c>
      <c r="J9" s="53">
        <f>C9*単価票!$D$4</f>
        <v>0</v>
      </c>
      <c r="K9" s="53">
        <f>IF(D9="",0,VLOOKUP(D9,単価票!$C$5:$D$7,2,0))</f>
        <v>0</v>
      </c>
      <c r="L9" s="53">
        <f>IF(F9="*",(E9-1)*単価票!$D$11+単価票!$D$10,(E9-1)*単価票!$D$9+単価票!$D$8)</f>
        <v>0</v>
      </c>
      <c r="M9" s="53">
        <f>1*単価票!$D$15</f>
        <v>0</v>
      </c>
      <c r="N9" s="53">
        <f t="shared" si="0"/>
        <v>0</v>
      </c>
      <c r="O9" s="54">
        <f>単価票!$D$12*H9</f>
        <v>0</v>
      </c>
      <c r="P9" s="53">
        <f>IF(I9="*",単価票!$D$13,0)</f>
        <v>0</v>
      </c>
      <c r="Q9" s="53">
        <f t="shared" si="1"/>
        <v>0</v>
      </c>
      <c r="R9" s="114">
        <v>1.1000000000000001</v>
      </c>
      <c r="S9" s="53">
        <f t="shared" si="2"/>
        <v>0</v>
      </c>
    </row>
    <row r="10" spans="2:19" ht="15">
      <c r="B10" s="128" t="s">
        <v>260</v>
      </c>
      <c r="C10" s="134">
        <v>1</v>
      </c>
      <c r="D10" s="135">
        <v>2</v>
      </c>
      <c r="E10" s="131">
        <v>2</v>
      </c>
      <c r="F10" s="136"/>
      <c r="G10" s="137">
        <v>0</v>
      </c>
      <c r="H10" s="133"/>
      <c r="I10" s="132"/>
      <c r="J10" s="53">
        <f>C10*単価票!$D$4</f>
        <v>0</v>
      </c>
      <c r="K10" s="53">
        <f>IF(D10="",0,VLOOKUP(D10,単価票!$C$5:$D$7,2,0))</f>
        <v>0</v>
      </c>
      <c r="L10" s="53">
        <f>IF(F10="*",(E10-1)*単価票!$D$11+単価票!$D$10,(E10-1)*単価票!$D$9+単価票!$D$8)</f>
        <v>0</v>
      </c>
      <c r="M10" s="53">
        <f>1*単価票!$D$15</f>
        <v>0</v>
      </c>
      <c r="N10" s="53">
        <f t="shared" si="0"/>
        <v>0</v>
      </c>
      <c r="O10" s="54">
        <f>単価票!$D$12*H10</f>
        <v>0</v>
      </c>
      <c r="P10" s="53">
        <f>IF(I10="*",単価票!$D$13,0)</f>
        <v>0</v>
      </c>
      <c r="Q10" s="53">
        <f t="shared" si="1"/>
        <v>0</v>
      </c>
      <c r="R10" s="114">
        <v>1.1000000000000001</v>
      </c>
      <c r="S10" s="53">
        <f t="shared" si="2"/>
        <v>0</v>
      </c>
    </row>
    <row r="11" spans="2:19" ht="15">
      <c r="B11" s="128" t="s">
        <v>261</v>
      </c>
      <c r="C11" s="134">
        <v>12</v>
      </c>
      <c r="D11" s="135"/>
      <c r="E11" s="120">
        <v>3</v>
      </c>
      <c r="F11" s="136"/>
      <c r="G11" s="137">
        <v>400</v>
      </c>
      <c r="H11" s="133"/>
      <c r="I11" s="132"/>
      <c r="J11" s="53">
        <f>C11*単価票!$D$4</f>
        <v>0</v>
      </c>
      <c r="K11" s="53">
        <f>IF(D11="",0,VLOOKUP(D11,単価票!$C$5:$D$7,2,0))</f>
        <v>0</v>
      </c>
      <c r="L11" s="53">
        <f>IF(F11="*",(E11-1)*単価票!$D$11+単価票!$D$10,(E11-1)*単価票!$D$9+単価票!$D$8)</f>
        <v>0</v>
      </c>
      <c r="M11" s="53">
        <f>1*単価票!$D$15</f>
        <v>0</v>
      </c>
      <c r="N11" s="53">
        <f t="shared" si="0"/>
        <v>0</v>
      </c>
      <c r="O11" s="54">
        <f>単価票!$D$12*H11</f>
        <v>0</v>
      </c>
      <c r="P11" s="53">
        <f>IF(I11="*",単価票!$D$13,0)</f>
        <v>0</v>
      </c>
      <c r="Q11" s="53">
        <f t="shared" si="1"/>
        <v>0</v>
      </c>
      <c r="R11" s="114">
        <v>1.1000000000000001</v>
      </c>
      <c r="S11" s="53">
        <f t="shared" si="2"/>
        <v>0</v>
      </c>
    </row>
    <row r="12" spans="2:19" ht="15">
      <c r="B12" s="125" t="s">
        <v>262</v>
      </c>
      <c r="C12" s="142">
        <v>12</v>
      </c>
      <c r="D12" s="143"/>
      <c r="E12" s="144">
        <v>3</v>
      </c>
      <c r="F12" s="145"/>
      <c r="G12" s="146">
        <v>0</v>
      </c>
      <c r="H12" s="126"/>
      <c r="I12" s="127"/>
      <c r="J12" s="53">
        <f>C12*単価票!$D$4</f>
        <v>0</v>
      </c>
      <c r="K12" s="53">
        <f>IF(D12="",0,VLOOKUP(D12,単価票!$C$5:$D$7,2,0))</f>
        <v>0</v>
      </c>
      <c r="L12" s="53">
        <f>IF(F12="*",(E12-1)*単価票!$D$11+単価票!$D$10,(E12-1)*単価票!$D$9+単価票!$D$8)</f>
        <v>0</v>
      </c>
      <c r="M12" s="53">
        <f>1*単価票!$D$15</f>
        <v>0</v>
      </c>
      <c r="N12" s="53">
        <f t="shared" si="0"/>
        <v>0</v>
      </c>
      <c r="O12" s="54">
        <f>単価票!$D$12*H12</f>
        <v>0</v>
      </c>
      <c r="P12" s="53">
        <f>IF(I12="*",単価票!$D$13,0)</f>
        <v>0</v>
      </c>
      <c r="Q12" s="53">
        <f t="shared" si="1"/>
        <v>0</v>
      </c>
      <c r="R12" s="114">
        <v>1.1000000000000001</v>
      </c>
      <c r="S12" s="53">
        <f t="shared" si="2"/>
        <v>0</v>
      </c>
    </row>
    <row r="13" spans="2:19" ht="15">
      <c r="B13" s="117" t="s">
        <v>263</v>
      </c>
      <c r="C13" s="147">
        <v>1</v>
      </c>
      <c r="D13" s="148">
        <v>2</v>
      </c>
      <c r="E13" s="120">
        <v>1</v>
      </c>
      <c r="F13" s="149"/>
      <c r="G13" s="150">
        <v>450</v>
      </c>
      <c r="H13" s="123"/>
      <c r="I13" s="124"/>
      <c r="J13" s="53">
        <f>C13*単価票!$D$4</f>
        <v>0</v>
      </c>
      <c r="K13" s="53">
        <f>IF(D13="",0,VLOOKUP(D13,単価票!$C$5:$D$7,2,0))</f>
        <v>0</v>
      </c>
      <c r="L13" s="53">
        <f>IF(F13="*",(E13-1)*単価票!$D$11+単価票!$D$10,(E13-1)*単価票!$D$9+単価票!$D$8)</f>
        <v>0</v>
      </c>
      <c r="M13" s="53">
        <f>1*単価票!$D$15</f>
        <v>0</v>
      </c>
      <c r="N13" s="53">
        <f>SUM(J13:M13)</f>
        <v>0</v>
      </c>
      <c r="O13" s="54">
        <f>単価票!$D$12*H13</f>
        <v>0</v>
      </c>
      <c r="P13" s="53">
        <f>IF(I13="*",単価票!$D$13,0)</f>
        <v>0</v>
      </c>
      <c r="Q13" s="53">
        <f>(ROUNDDOWN((J13+K13+L13+M13)*G13,0))+O13+P13</f>
        <v>0</v>
      </c>
      <c r="R13" s="114">
        <v>1.1000000000000001</v>
      </c>
      <c r="S13" s="53">
        <f t="shared" si="2"/>
        <v>0</v>
      </c>
    </row>
    <row r="14" spans="2:19" ht="15">
      <c r="B14" s="128" t="s">
        <v>264</v>
      </c>
      <c r="C14" s="134">
        <v>1</v>
      </c>
      <c r="D14" s="135">
        <v>2</v>
      </c>
      <c r="E14" s="131">
        <v>1</v>
      </c>
      <c r="F14" s="136"/>
      <c r="G14" s="137">
        <v>100</v>
      </c>
      <c r="H14" s="133"/>
      <c r="I14" s="132"/>
      <c r="J14" s="53">
        <f>C14*単価票!$D$4</f>
        <v>0</v>
      </c>
      <c r="K14" s="53">
        <f>IF(D14="",0,VLOOKUP(D14,単価票!$C$5:$D$7,2,0))</f>
        <v>0</v>
      </c>
      <c r="L14" s="53">
        <f>IF(F14="*",(E14-1)*単価票!$D$11+単価票!$D$10,(E14-1)*単価票!$D$9+単価票!$D$8)</f>
        <v>0</v>
      </c>
      <c r="M14" s="53">
        <f>1*単価票!$D$15</f>
        <v>0</v>
      </c>
      <c r="N14" s="53">
        <f>SUM(J14:M14)</f>
        <v>0</v>
      </c>
      <c r="O14" s="54">
        <f>単価票!$D$12*H14</f>
        <v>0</v>
      </c>
      <c r="P14" s="53">
        <f>IF(I14="*",単価票!$D$13,0)</f>
        <v>0</v>
      </c>
      <c r="Q14" s="53">
        <f>(ROUNDDOWN((J14+K14+L14+M14)*G14,0))+O14+P14</f>
        <v>0</v>
      </c>
      <c r="R14" s="114">
        <v>1.1000000000000001</v>
      </c>
      <c r="S14" s="53">
        <f t="shared" si="2"/>
        <v>0</v>
      </c>
    </row>
    <row r="15" spans="2:19" ht="15">
      <c r="B15" s="128" t="s">
        <v>265</v>
      </c>
      <c r="C15" s="134">
        <v>12</v>
      </c>
      <c r="D15" s="135"/>
      <c r="E15" s="131">
        <v>1</v>
      </c>
      <c r="F15" s="136"/>
      <c r="G15" s="137">
        <v>400</v>
      </c>
      <c r="H15" s="133"/>
      <c r="I15" s="132"/>
      <c r="J15" s="53">
        <f>C15*単価票!$D$4</f>
        <v>0</v>
      </c>
      <c r="K15" s="53">
        <f>IF(D15="",0,VLOOKUP(D15,単価票!$C$5:$D$7,2,0))</f>
        <v>0</v>
      </c>
      <c r="L15" s="53">
        <f>IF(F15="*",(E15-1)*単価票!$D$11+単価票!$D$10,(E15-1)*単価票!$D$9+単価票!$D$8)</f>
        <v>0</v>
      </c>
      <c r="M15" s="53">
        <f>1*単価票!$D$15</f>
        <v>0</v>
      </c>
      <c r="N15" s="53">
        <f>SUM(J15:M15)</f>
        <v>0</v>
      </c>
      <c r="O15" s="54">
        <f>単価票!$D$12*H15</f>
        <v>0</v>
      </c>
      <c r="P15" s="53">
        <f>IF(I15="*",単価票!$D$13,0)</f>
        <v>0</v>
      </c>
      <c r="Q15" s="53">
        <f>(ROUNDDOWN((J15+K15+L15+M15)*G15,0))+O15+P15</f>
        <v>0</v>
      </c>
      <c r="R15" s="114">
        <v>1.1000000000000001</v>
      </c>
      <c r="S15" s="53">
        <f t="shared" si="2"/>
        <v>0</v>
      </c>
    </row>
    <row r="16" spans="2:19" ht="15">
      <c r="B16" s="125" t="s">
        <v>266</v>
      </c>
      <c r="C16" s="142">
        <v>12</v>
      </c>
      <c r="D16" s="143"/>
      <c r="E16" s="144">
        <v>1</v>
      </c>
      <c r="F16" s="145"/>
      <c r="G16" s="146">
        <v>100</v>
      </c>
      <c r="H16" s="126"/>
      <c r="I16" s="127"/>
      <c r="J16" s="53">
        <f>C16*単価票!$D$4</f>
        <v>0</v>
      </c>
      <c r="K16" s="53">
        <f>IF(D16="",0,VLOOKUP(D16,単価票!$C$5:$D$7,2,0))</f>
        <v>0</v>
      </c>
      <c r="L16" s="53">
        <f>IF(F16="*",(E16-1)*単価票!$D$11+単価票!$D$10,(E16-1)*単価票!$D$9+単価票!$D$8)</f>
        <v>0</v>
      </c>
      <c r="M16" s="53">
        <f>1*単価票!$D$15</f>
        <v>0</v>
      </c>
      <c r="N16" s="53">
        <f>SUM(J16:M16)</f>
        <v>0</v>
      </c>
      <c r="O16" s="54">
        <f>単価票!$D$12*H16</f>
        <v>0</v>
      </c>
      <c r="P16" s="53">
        <f>IF(I16="*",単価票!$D$13,0)</f>
        <v>0</v>
      </c>
      <c r="Q16" s="53">
        <f>(ROUNDDOWN((J16+K16+L16+M16)*G16,0))+O16+P16</f>
        <v>0</v>
      </c>
      <c r="R16" s="114">
        <v>1.1000000000000001</v>
      </c>
      <c r="S16" s="53">
        <f t="shared" si="2"/>
        <v>0</v>
      </c>
    </row>
    <row r="17" spans="2:19" ht="15">
      <c r="B17" s="117" t="s">
        <v>267</v>
      </c>
      <c r="C17" s="138">
        <v>1</v>
      </c>
      <c r="D17" s="139">
        <v>2</v>
      </c>
      <c r="E17" s="120">
        <v>2</v>
      </c>
      <c r="F17" s="140"/>
      <c r="G17" s="141">
        <v>0</v>
      </c>
      <c r="H17" s="123"/>
      <c r="I17" s="124" t="s">
        <v>5</v>
      </c>
      <c r="J17" s="53">
        <f>C17*単価票!$D$4</f>
        <v>0</v>
      </c>
      <c r="K17" s="53">
        <f>IF(D17="",0,VLOOKUP(D17,単価票!$C$5:$D$7,2,0))</f>
        <v>0</v>
      </c>
      <c r="L17" s="53">
        <f>IF(F17="*",(E17-1)*単価票!$D$11+単価票!$D$10,(E17-1)*単価票!$D$9+単価票!$D$8)</f>
        <v>0</v>
      </c>
      <c r="M17" s="53">
        <f>1*単価票!$D$15</f>
        <v>0</v>
      </c>
      <c r="N17" s="53">
        <f t="shared" si="0"/>
        <v>0</v>
      </c>
      <c r="O17" s="54">
        <f>単価票!$D$12*H17</f>
        <v>0</v>
      </c>
      <c r="P17" s="53">
        <f>IF(I17="*",単価票!$D$13,0)</f>
        <v>0</v>
      </c>
      <c r="Q17" s="53">
        <f t="shared" si="1"/>
        <v>0</v>
      </c>
      <c r="R17" s="114">
        <v>1.1000000000000001</v>
      </c>
      <c r="S17" s="53">
        <f t="shared" si="2"/>
        <v>0</v>
      </c>
    </row>
    <row r="18" spans="2:19" ht="15">
      <c r="B18" s="128" t="s">
        <v>268</v>
      </c>
      <c r="C18" s="134">
        <v>1</v>
      </c>
      <c r="D18" s="135">
        <v>2</v>
      </c>
      <c r="E18" s="131">
        <v>2</v>
      </c>
      <c r="F18" s="136"/>
      <c r="G18" s="137">
        <v>0</v>
      </c>
      <c r="H18" s="133"/>
      <c r="I18" s="132"/>
      <c r="J18" s="53">
        <f>C18*単価票!$D$4</f>
        <v>0</v>
      </c>
      <c r="K18" s="53">
        <f>IF(D18="",0,VLOOKUP(D18,単価票!$C$5:$D$7,2,0))</f>
        <v>0</v>
      </c>
      <c r="L18" s="53">
        <f>IF(F18="*",(E18-1)*単価票!$D$11+単価票!$D$10,(E18-1)*単価票!$D$9+単価票!$D$8)</f>
        <v>0</v>
      </c>
      <c r="M18" s="53">
        <f>1*単価票!$D$15</f>
        <v>0</v>
      </c>
      <c r="N18" s="53">
        <f t="shared" si="0"/>
        <v>0</v>
      </c>
      <c r="O18" s="54">
        <f>単価票!$D$12*H18</f>
        <v>0</v>
      </c>
      <c r="P18" s="53">
        <f>IF(I18="*",単価票!$D$13,0)</f>
        <v>0</v>
      </c>
      <c r="Q18" s="53">
        <f t="shared" si="1"/>
        <v>0</v>
      </c>
      <c r="R18" s="114">
        <v>1.1000000000000001</v>
      </c>
      <c r="S18" s="53">
        <f t="shared" si="2"/>
        <v>0</v>
      </c>
    </row>
    <row r="19" spans="2:19" ht="15">
      <c r="B19" s="128" t="s">
        <v>269</v>
      </c>
      <c r="C19" s="134">
        <v>12</v>
      </c>
      <c r="D19" s="135"/>
      <c r="E19" s="120">
        <v>3</v>
      </c>
      <c r="F19" s="136"/>
      <c r="G19" s="137">
        <v>400</v>
      </c>
      <c r="H19" s="133"/>
      <c r="I19" s="132"/>
      <c r="J19" s="53">
        <f>C19*単価票!$D$4</f>
        <v>0</v>
      </c>
      <c r="K19" s="53">
        <f>IF(D19="",0,VLOOKUP(D19,単価票!$C$5:$D$7,2,0))</f>
        <v>0</v>
      </c>
      <c r="L19" s="53">
        <f>IF(F19="*",(E19-1)*単価票!$D$11+単価票!$D$10,(E19-1)*単価票!$D$9+単価票!$D$8)</f>
        <v>0</v>
      </c>
      <c r="M19" s="53">
        <f>1*単価票!$D$15</f>
        <v>0</v>
      </c>
      <c r="N19" s="53">
        <f t="shared" si="0"/>
        <v>0</v>
      </c>
      <c r="O19" s="54">
        <f>単価票!$D$12*H19</f>
        <v>0</v>
      </c>
      <c r="P19" s="53">
        <f>IF(I19="*",単価票!$D$13,0)</f>
        <v>0</v>
      </c>
      <c r="Q19" s="53">
        <f t="shared" si="1"/>
        <v>0</v>
      </c>
      <c r="R19" s="114">
        <v>1.1000000000000001</v>
      </c>
      <c r="S19" s="53">
        <f t="shared" si="2"/>
        <v>0</v>
      </c>
    </row>
    <row r="20" spans="2:19" ht="15">
      <c r="B20" s="125" t="s">
        <v>270</v>
      </c>
      <c r="C20" s="142">
        <v>12</v>
      </c>
      <c r="D20" s="143"/>
      <c r="E20" s="144">
        <v>3</v>
      </c>
      <c r="F20" s="145"/>
      <c r="G20" s="146">
        <v>10</v>
      </c>
      <c r="H20" s="126"/>
      <c r="I20" s="127"/>
      <c r="J20" s="53">
        <f>C20*単価票!$D$4</f>
        <v>0</v>
      </c>
      <c r="K20" s="53">
        <f>IF(D20="",0,VLOOKUP(D20,単価票!$C$5:$D$7,2,0))</f>
        <v>0</v>
      </c>
      <c r="L20" s="53">
        <f>IF(F20="*",(E20-1)*単価票!$D$11+単価票!$D$10,(E20-1)*単価票!$D$9+単価票!$D$8)</f>
        <v>0</v>
      </c>
      <c r="M20" s="53">
        <f>1*単価票!$D$15</f>
        <v>0</v>
      </c>
      <c r="N20" s="53">
        <f t="shared" si="0"/>
        <v>0</v>
      </c>
      <c r="O20" s="54">
        <f>単価票!$D$12*H20</f>
        <v>0</v>
      </c>
      <c r="P20" s="53">
        <f>IF(I20="*",単価票!$D$13,0)</f>
        <v>0</v>
      </c>
      <c r="Q20" s="53">
        <f t="shared" si="1"/>
        <v>0</v>
      </c>
      <c r="R20" s="114">
        <v>1.1000000000000001</v>
      </c>
      <c r="S20" s="53">
        <f t="shared" si="2"/>
        <v>0</v>
      </c>
    </row>
    <row r="21" spans="2:19" ht="15">
      <c r="B21" s="117" t="s">
        <v>271</v>
      </c>
      <c r="C21" s="147">
        <v>1</v>
      </c>
      <c r="D21" s="148">
        <v>2</v>
      </c>
      <c r="E21" s="120">
        <v>1</v>
      </c>
      <c r="F21" s="149"/>
      <c r="G21" s="150">
        <v>400</v>
      </c>
      <c r="H21" s="123"/>
      <c r="I21" s="124"/>
      <c r="J21" s="53">
        <f>C21*単価票!$D$4</f>
        <v>0</v>
      </c>
      <c r="K21" s="53">
        <f>IF(D21="",0,VLOOKUP(D21,単価票!$C$5:$D$7,2,0))</f>
        <v>0</v>
      </c>
      <c r="L21" s="53">
        <f>IF(F21="*",(E21-1)*単価票!$D$11+単価票!$D$10,(E21-1)*単価票!$D$9+単価票!$D$8)</f>
        <v>0</v>
      </c>
      <c r="M21" s="53">
        <f>1*単価票!$D$15</f>
        <v>0</v>
      </c>
      <c r="N21" s="53">
        <f>SUM(J21:M21)</f>
        <v>0</v>
      </c>
      <c r="O21" s="54">
        <f>単価票!$D$12*H21</f>
        <v>0</v>
      </c>
      <c r="P21" s="53">
        <f>IF(I21="*",単価票!$D$13,0)</f>
        <v>0</v>
      </c>
      <c r="Q21" s="53">
        <f>(ROUNDDOWN((J21+K21+L21+M21)*G21,0))+O21+P21</f>
        <v>0</v>
      </c>
      <c r="R21" s="114">
        <v>1.1000000000000001</v>
      </c>
      <c r="S21" s="53">
        <f t="shared" si="2"/>
        <v>0</v>
      </c>
    </row>
    <row r="22" spans="2:19" ht="15">
      <c r="B22" s="128" t="s">
        <v>272</v>
      </c>
      <c r="C22" s="134">
        <v>1</v>
      </c>
      <c r="D22" s="135">
        <v>2</v>
      </c>
      <c r="E22" s="131">
        <v>1</v>
      </c>
      <c r="F22" s="136"/>
      <c r="G22" s="137">
        <v>100</v>
      </c>
      <c r="H22" s="133"/>
      <c r="I22" s="132"/>
      <c r="J22" s="53">
        <f>C22*単価票!$D$4</f>
        <v>0</v>
      </c>
      <c r="K22" s="53">
        <f>IF(D22="",0,VLOOKUP(D22,単価票!$C$5:$D$7,2,0))</f>
        <v>0</v>
      </c>
      <c r="L22" s="53">
        <f>IF(F22="*",(E22-1)*単価票!$D$11+単価票!$D$10,(E22-1)*単価票!$D$9+単価票!$D$8)</f>
        <v>0</v>
      </c>
      <c r="M22" s="53">
        <f>1*単価票!$D$15</f>
        <v>0</v>
      </c>
      <c r="N22" s="53">
        <f>SUM(J22:M22)</f>
        <v>0</v>
      </c>
      <c r="O22" s="54">
        <f>単価票!$D$12*H22</f>
        <v>0</v>
      </c>
      <c r="P22" s="53">
        <f>IF(I22="*",単価票!$D$13,0)</f>
        <v>0</v>
      </c>
      <c r="Q22" s="53">
        <f>(ROUNDDOWN((J22+K22+L22+M22)*G22,0))+O22+P22</f>
        <v>0</v>
      </c>
      <c r="R22" s="114">
        <v>1.1000000000000001</v>
      </c>
      <c r="S22" s="53">
        <f t="shared" si="2"/>
        <v>0</v>
      </c>
    </row>
    <row r="23" spans="2:19" ht="15">
      <c r="B23" s="128" t="s">
        <v>273</v>
      </c>
      <c r="C23" s="134">
        <v>12</v>
      </c>
      <c r="D23" s="135"/>
      <c r="E23" s="131">
        <v>1</v>
      </c>
      <c r="F23" s="136"/>
      <c r="G23" s="137">
        <v>200</v>
      </c>
      <c r="H23" s="133"/>
      <c r="I23" s="132"/>
      <c r="J23" s="53">
        <f>C23*単価票!$D$4</f>
        <v>0</v>
      </c>
      <c r="K23" s="53">
        <f>IF(D23="",0,VLOOKUP(D23,単価票!$C$5:$D$7,2,0))</f>
        <v>0</v>
      </c>
      <c r="L23" s="53">
        <f>IF(F23="*",(E23-1)*単価票!$D$11+単価票!$D$10,(E23-1)*単価票!$D$9+単価票!$D$8)</f>
        <v>0</v>
      </c>
      <c r="M23" s="53">
        <f>1*単価票!$D$15</f>
        <v>0</v>
      </c>
      <c r="N23" s="53">
        <f>SUM(J23:M23)</f>
        <v>0</v>
      </c>
      <c r="O23" s="54">
        <f>単価票!$D$12*H23</f>
        <v>0</v>
      </c>
      <c r="P23" s="53">
        <f>IF(I23="*",単価票!$D$13,0)</f>
        <v>0</v>
      </c>
      <c r="Q23" s="53">
        <f>(ROUNDDOWN((J23+K23+L23+M23)*G23,0))+O23+P23</f>
        <v>0</v>
      </c>
      <c r="R23" s="114">
        <v>1.1000000000000001</v>
      </c>
      <c r="S23" s="53">
        <f t="shared" si="2"/>
        <v>0</v>
      </c>
    </row>
    <row r="24" spans="2:19" ht="15">
      <c r="B24" s="125" t="s">
        <v>274</v>
      </c>
      <c r="C24" s="142">
        <v>12</v>
      </c>
      <c r="D24" s="143"/>
      <c r="E24" s="144">
        <v>1</v>
      </c>
      <c r="F24" s="145"/>
      <c r="G24" s="146">
        <v>10</v>
      </c>
      <c r="H24" s="126"/>
      <c r="I24" s="127"/>
      <c r="J24" s="53">
        <f>C24*単価票!$D$4</f>
        <v>0</v>
      </c>
      <c r="K24" s="53">
        <f>IF(D24="",0,VLOOKUP(D24,単価票!$C$5:$D$7,2,0))</f>
        <v>0</v>
      </c>
      <c r="L24" s="53">
        <f>IF(F24="*",(E24-1)*単価票!$D$11+単価票!$D$10,(E24-1)*単価票!$D$9+単価票!$D$8)</f>
        <v>0</v>
      </c>
      <c r="M24" s="53">
        <f>1*単価票!$D$15</f>
        <v>0</v>
      </c>
      <c r="N24" s="53">
        <f>SUM(J24:M24)</f>
        <v>0</v>
      </c>
      <c r="O24" s="54">
        <f>単価票!$D$12*H24</f>
        <v>0</v>
      </c>
      <c r="P24" s="53">
        <f>IF(I24="*",単価票!$D$13,0)</f>
        <v>0</v>
      </c>
      <c r="Q24" s="53">
        <f>(ROUNDDOWN((J24+K24+L24+M24)*G24,0))+O24+P24</f>
        <v>0</v>
      </c>
      <c r="R24" s="114">
        <v>1.1000000000000001</v>
      </c>
      <c r="S24" s="53">
        <f t="shared" si="2"/>
        <v>0</v>
      </c>
    </row>
    <row r="25" spans="2:19" ht="15">
      <c r="B25" s="117" t="s">
        <v>275</v>
      </c>
      <c r="C25" s="138">
        <v>1</v>
      </c>
      <c r="D25" s="139">
        <v>2</v>
      </c>
      <c r="E25" s="120">
        <v>2</v>
      </c>
      <c r="F25" s="140"/>
      <c r="G25" s="141">
        <v>0</v>
      </c>
      <c r="H25" s="123"/>
      <c r="I25" s="124" t="s">
        <v>5</v>
      </c>
      <c r="J25" s="53">
        <f>C25*単価票!$D$4</f>
        <v>0</v>
      </c>
      <c r="K25" s="53">
        <f>IF(D25="",0,VLOOKUP(D25,単価票!$C$5:$D$7,2,0))</f>
        <v>0</v>
      </c>
      <c r="L25" s="53">
        <f>IF(F25="*",(E25-1)*単価票!$D$11+単価票!$D$10,(E25-1)*単価票!$D$9+単価票!$D$8)</f>
        <v>0</v>
      </c>
      <c r="M25" s="53">
        <f>1*単価票!$D$15</f>
        <v>0</v>
      </c>
      <c r="N25" s="53">
        <f t="shared" si="0"/>
        <v>0</v>
      </c>
      <c r="O25" s="54">
        <f>単価票!$D$12*H25</f>
        <v>0</v>
      </c>
      <c r="P25" s="53">
        <f>IF(I25="*",単価票!$D$13,0)</f>
        <v>0</v>
      </c>
      <c r="Q25" s="53">
        <f t="shared" si="1"/>
        <v>0</v>
      </c>
      <c r="R25" s="114">
        <v>1.1000000000000001</v>
      </c>
      <c r="S25" s="53">
        <f t="shared" si="2"/>
        <v>0</v>
      </c>
    </row>
    <row r="26" spans="2:19" ht="15">
      <c r="B26" s="128" t="s">
        <v>276</v>
      </c>
      <c r="C26" s="134">
        <v>1</v>
      </c>
      <c r="D26" s="135">
        <v>2</v>
      </c>
      <c r="E26" s="131">
        <v>2</v>
      </c>
      <c r="F26" s="136"/>
      <c r="G26" s="137">
        <v>0</v>
      </c>
      <c r="H26" s="133"/>
      <c r="I26" s="132"/>
      <c r="J26" s="53">
        <f>C26*単価票!$D$4</f>
        <v>0</v>
      </c>
      <c r="K26" s="53">
        <f>IF(D26="",0,VLOOKUP(D26,単価票!$C$5:$D$7,2,0))</f>
        <v>0</v>
      </c>
      <c r="L26" s="53">
        <f>IF(F26="*",(E26-1)*単価票!$D$11+単価票!$D$10,(E26-1)*単価票!$D$9+単価票!$D$8)</f>
        <v>0</v>
      </c>
      <c r="M26" s="53">
        <f>1*単価票!$D$15</f>
        <v>0</v>
      </c>
      <c r="N26" s="53">
        <f t="shared" si="0"/>
        <v>0</v>
      </c>
      <c r="O26" s="54">
        <f>単価票!$D$12*H26</f>
        <v>0</v>
      </c>
      <c r="P26" s="53">
        <f>IF(I26="*",単価票!$D$13,0)</f>
        <v>0</v>
      </c>
      <c r="Q26" s="53">
        <f t="shared" si="1"/>
        <v>0</v>
      </c>
      <c r="R26" s="114">
        <v>1.1000000000000001</v>
      </c>
      <c r="S26" s="53">
        <f t="shared" si="2"/>
        <v>0</v>
      </c>
    </row>
    <row r="27" spans="2:19" ht="15">
      <c r="B27" s="128" t="s">
        <v>277</v>
      </c>
      <c r="C27" s="134">
        <v>12</v>
      </c>
      <c r="D27" s="135"/>
      <c r="E27" s="120">
        <v>3</v>
      </c>
      <c r="F27" s="136"/>
      <c r="G27" s="137">
        <v>450</v>
      </c>
      <c r="H27" s="133"/>
      <c r="I27" s="132"/>
      <c r="J27" s="53">
        <f>C27*単価票!$D$4</f>
        <v>0</v>
      </c>
      <c r="K27" s="53">
        <f>IF(D27="",0,VLOOKUP(D27,単価票!$C$5:$D$7,2,0))</f>
        <v>0</v>
      </c>
      <c r="L27" s="53">
        <f>IF(F27="*",(E27-1)*単価票!$D$11+単価票!$D$10,(E27-1)*単価票!$D$9+単価票!$D$8)</f>
        <v>0</v>
      </c>
      <c r="M27" s="53">
        <f>1*単価票!$D$15</f>
        <v>0</v>
      </c>
      <c r="N27" s="53">
        <f t="shared" si="0"/>
        <v>0</v>
      </c>
      <c r="O27" s="54">
        <f>単価票!$D$12*H27</f>
        <v>0</v>
      </c>
      <c r="P27" s="53">
        <f>IF(I27="*",単価票!$D$13,0)</f>
        <v>0</v>
      </c>
      <c r="Q27" s="53">
        <f t="shared" si="1"/>
        <v>0</v>
      </c>
      <c r="R27" s="114">
        <v>1.1000000000000001</v>
      </c>
      <c r="S27" s="53">
        <f t="shared" si="2"/>
        <v>0</v>
      </c>
    </row>
    <row r="28" spans="2:19" ht="15">
      <c r="B28" s="125" t="s">
        <v>278</v>
      </c>
      <c r="C28" s="142">
        <v>12</v>
      </c>
      <c r="D28" s="143"/>
      <c r="E28" s="144">
        <v>3</v>
      </c>
      <c r="F28" s="145"/>
      <c r="G28" s="146">
        <v>10</v>
      </c>
      <c r="H28" s="126"/>
      <c r="I28" s="127"/>
      <c r="J28" s="53">
        <f>C28*単価票!$D$4</f>
        <v>0</v>
      </c>
      <c r="K28" s="53">
        <f>IF(D28="",0,VLOOKUP(D28,単価票!$C$5:$D$7,2,0))</f>
        <v>0</v>
      </c>
      <c r="L28" s="53">
        <f>IF(F28="*",(E28-1)*単価票!$D$11+単価票!$D$10,(E28-1)*単価票!$D$9+単価票!$D$8)</f>
        <v>0</v>
      </c>
      <c r="M28" s="53">
        <f>1*単価票!$D$15</f>
        <v>0</v>
      </c>
      <c r="N28" s="53">
        <f t="shared" si="0"/>
        <v>0</v>
      </c>
      <c r="O28" s="54">
        <f>単価票!$D$12*H28</f>
        <v>0</v>
      </c>
      <c r="P28" s="53">
        <f>IF(I28="*",単価票!$D$13,0)</f>
        <v>0</v>
      </c>
      <c r="Q28" s="53">
        <f t="shared" si="1"/>
        <v>0</v>
      </c>
      <c r="R28" s="114">
        <v>1.1000000000000001</v>
      </c>
      <c r="S28" s="53">
        <f t="shared" si="2"/>
        <v>0</v>
      </c>
    </row>
    <row r="29" spans="2:19" ht="15">
      <c r="B29" s="117" t="s">
        <v>279</v>
      </c>
      <c r="C29" s="147">
        <v>1</v>
      </c>
      <c r="D29" s="148">
        <v>2</v>
      </c>
      <c r="E29" s="120">
        <v>1</v>
      </c>
      <c r="F29" s="149"/>
      <c r="G29" s="150">
        <v>450</v>
      </c>
      <c r="H29" s="123"/>
      <c r="I29" s="124"/>
      <c r="J29" s="53">
        <f>C29*単価票!$D$4</f>
        <v>0</v>
      </c>
      <c r="K29" s="53">
        <f>IF(D29="",0,VLOOKUP(D29,単価票!$C$5:$D$7,2,0))</f>
        <v>0</v>
      </c>
      <c r="L29" s="53">
        <f>IF(F29="*",(E29-1)*単価票!$D$11+単価票!$D$10,(E29-1)*単価票!$D$9+単価票!$D$8)</f>
        <v>0</v>
      </c>
      <c r="M29" s="53">
        <f>1*単価票!$D$15</f>
        <v>0</v>
      </c>
      <c r="N29" s="53">
        <f>SUM(J29:M29)</f>
        <v>0</v>
      </c>
      <c r="O29" s="54">
        <f>単価票!$D$12*H29</f>
        <v>0</v>
      </c>
      <c r="P29" s="53">
        <f>IF(I29="*",単価票!$D$13,0)</f>
        <v>0</v>
      </c>
      <c r="Q29" s="53">
        <f>(ROUNDDOWN((J29+K29+L29+M29)*G29,0))+O29+P29</f>
        <v>0</v>
      </c>
      <c r="R29" s="114">
        <v>1.1000000000000001</v>
      </c>
      <c r="S29" s="53">
        <f t="shared" si="2"/>
        <v>0</v>
      </c>
    </row>
    <row r="30" spans="2:19" ht="15">
      <c r="B30" s="128" t="s">
        <v>280</v>
      </c>
      <c r="C30" s="134">
        <v>1</v>
      </c>
      <c r="D30" s="135">
        <v>2</v>
      </c>
      <c r="E30" s="131">
        <v>1</v>
      </c>
      <c r="F30" s="136"/>
      <c r="G30" s="137">
        <v>100</v>
      </c>
      <c r="H30" s="133"/>
      <c r="I30" s="132"/>
      <c r="J30" s="53">
        <f>C30*単価票!$D$4</f>
        <v>0</v>
      </c>
      <c r="K30" s="53">
        <f>IF(D30="",0,VLOOKUP(D30,単価票!$C$5:$D$7,2,0))</f>
        <v>0</v>
      </c>
      <c r="L30" s="53">
        <f>IF(F30="*",(E30-1)*単価票!$D$11+単価票!$D$10,(E30-1)*単価票!$D$9+単価票!$D$8)</f>
        <v>0</v>
      </c>
      <c r="M30" s="53">
        <f>1*単価票!$D$15</f>
        <v>0</v>
      </c>
      <c r="N30" s="53">
        <f>SUM(J30:M30)</f>
        <v>0</v>
      </c>
      <c r="O30" s="54">
        <f>単価票!$D$12*H30</f>
        <v>0</v>
      </c>
      <c r="P30" s="53">
        <f>IF(I30="*",単価票!$D$13,0)</f>
        <v>0</v>
      </c>
      <c r="Q30" s="53">
        <f>(ROUNDDOWN((J30+K30+L30+M30)*G30,0))+O30+P30</f>
        <v>0</v>
      </c>
      <c r="R30" s="114">
        <v>1.1000000000000001</v>
      </c>
      <c r="S30" s="53">
        <f t="shared" si="2"/>
        <v>0</v>
      </c>
    </row>
    <row r="31" spans="2:19" ht="15">
      <c r="B31" s="128" t="s">
        <v>281</v>
      </c>
      <c r="C31" s="134">
        <v>12</v>
      </c>
      <c r="D31" s="135"/>
      <c r="E31" s="131">
        <v>1</v>
      </c>
      <c r="F31" s="136"/>
      <c r="G31" s="137">
        <v>200</v>
      </c>
      <c r="H31" s="133"/>
      <c r="I31" s="132"/>
      <c r="J31" s="53">
        <f>C31*単価票!$D$4</f>
        <v>0</v>
      </c>
      <c r="K31" s="53">
        <f>IF(D31="",0,VLOOKUP(D31,単価票!$C$5:$D$7,2,0))</f>
        <v>0</v>
      </c>
      <c r="L31" s="53">
        <f>IF(F31="*",(E31-1)*単価票!$D$11+単価票!$D$10,(E31-1)*単価票!$D$9+単価票!$D$8)</f>
        <v>0</v>
      </c>
      <c r="M31" s="53">
        <f>1*単価票!$D$15</f>
        <v>0</v>
      </c>
      <c r="N31" s="53">
        <f>SUM(J31:M31)</f>
        <v>0</v>
      </c>
      <c r="O31" s="54">
        <f>単価票!$D$12*H31</f>
        <v>0</v>
      </c>
      <c r="P31" s="53">
        <f>IF(I31="*",単価票!$D$13,0)</f>
        <v>0</v>
      </c>
      <c r="Q31" s="53">
        <f>(ROUNDDOWN((J31+K31+L31+M31)*G31,0))+O31+P31</f>
        <v>0</v>
      </c>
      <c r="R31" s="114">
        <v>1.1000000000000001</v>
      </c>
      <c r="S31" s="53">
        <f t="shared" si="2"/>
        <v>0</v>
      </c>
    </row>
    <row r="32" spans="2:19" ht="15">
      <c r="B32" s="125" t="s">
        <v>282</v>
      </c>
      <c r="C32" s="142">
        <v>12</v>
      </c>
      <c r="D32" s="143"/>
      <c r="E32" s="144">
        <v>1</v>
      </c>
      <c r="F32" s="145"/>
      <c r="G32" s="146">
        <v>10</v>
      </c>
      <c r="H32" s="126"/>
      <c r="I32" s="127"/>
      <c r="J32" s="53">
        <f>C32*単価票!$D$4</f>
        <v>0</v>
      </c>
      <c r="K32" s="53">
        <f>IF(D32="",0,VLOOKUP(D32,単価票!$C$5:$D$7,2,0))</f>
        <v>0</v>
      </c>
      <c r="L32" s="53">
        <f>IF(F32="*",(E32-1)*単価票!$D$11+単価票!$D$10,(E32-1)*単価票!$D$9+単価票!$D$8)</f>
        <v>0</v>
      </c>
      <c r="M32" s="53">
        <f>1*単価票!$D$15</f>
        <v>0</v>
      </c>
      <c r="N32" s="53">
        <f>SUM(J32:M32)</f>
        <v>0</v>
      </c>
      <c r="O32" s="54">
        <f>単価票!$D$12*H32</f>
        <v>0</v>
      </c>
      <c r="P32" s="53">
        <f>IF(I32="*",単価票!$D$13,0)</f>
        <v>0</v>
      </c>
      <c r="Q32" s="53">
        <f>(ROUNDDOWN((J32+K32+L32+M32)*G32,0))+O32+P32</f>
        <v>0</v>
      </c>
      <c r="R32" s="114">
        <v>1.1000000000000001</v>
      </c>
      <c r="S32" s="53">
        <f t="shared" si="2"/>
        <v>0</v>
      </c>
    </row>
    <row r="33" spans="2:19" ht="15">
      <c r="B33" s="117" t="s">
        <v>283</v>
      </c>
      <c r="C33" s="138">
        <v>1</v>
      </c>
      <c r="D33" s="139">
        <v>2</v>
      </c>
      <c r="E33" s="120">
        <v>2</v>
      </c>
      <c r="F33" s="140"/>
      <c r="G33" s="141">
        <v>10</v>
      </c>
      <c r="H33" s="123"/>
      <c r="I33" s="124" t="s">
        <v>5</v>
      </c>
      <c r="J33" s="53">
        <f>C33*単価票!$D$4</f>
        <v>0</v>
      </c>
      <c r="K33" s="53">
        <f>IF(D33="",0,VLOOKUP(D33,単価票!$C$5:$D$7,2,0))</f>
        <v>0</v>
      </c>
      <c r="L33" s="53">
        <f>IF(F33="*",(E33-1)*単価票!$D$11+単価票!$D$10,(E33-1)*単価票!$D$9+単価票!$D$8)</f>
        <v>0</v>
      </c>
      <c r="M33" s="53">
        <f>1*単価票!$D$15</f>
        <v>0</v>
      </c>
      <c r="N33" s="53">
        <f t="shared" si="0"/>
        <v>0</v>
      </c>
      <c r="O33" s="54">
        <f>単価票!$D$12*H33</f>
        <v>0</v>
      </c>
      <c r="P33" s="53">
        <f>IF(I33="*",単価票!$D$13,0)</f>
        <v>0</v>
      </c>
      <c r="Q33" s="53">
        <f t="shared" si="1"/>
        <v>0</v>
      </c>
      <c r="R33" s="114">
        <v>1.1000000000000001</v>
      </c>
      <c r="S33" s="53">
        <f t="shared" si="2"/>
        <v>0</v>
      </c>
    </row>
    <row r="34" spans="2:19" ht="15">
      <c r="B34" s="128" t="s">
        <v>284</v>
      </c>
      <c r="C34" s="134">
        <v>1</v>
      </c>
      <c r="D34" s="135">
        <v>2</v>
      </c>
      <c r="E34" s="131">
        <v>2</v>
      </c>
      <c r="F34" s="136"/>
      <c r="G34" s="137">
        <v>0</v>
      </c>
      <c r="H34" s="133"/>
      <c r="I34" s="132"/>
      <c r="J34" s="53">
        <f>C34*単価票!$D$4</f>
        <v>0</v>
      </c>
      <c r="K34" s="53">
        <f>IF(D34="",0,VLOOKUP(D34,単価票!$C$5:$D$7,2,0))</f>
        <v>0</v>
      </c>
      <c r="L34" s="53">
        <f>IF(F34="*",(E34-1)*単価票!$D$11+単価票!$D$10,(E34-1)*単価票!$D$9+単価票!$D$8)</f>
        <v>0</v>
      </c>
      <c r="M34" s="53">
        <f>1*単価票!$D$15</f>
        <v>0</v>
      </c>
      <c r="N34" s="53">
        <f t="shared" si="0"/>
        <v>0</v>
      </c>
      <c r="O34" s="54">
        <f>単価票!$D$12*H34</f>
        <v>0</v>
      </c>
      <c r="P34" s="53">
        <f>IF(I34="*",単価票!$D$13,0)</f>
        <v>0</v>
      </c>
      <c r="Q34" s="53">
        <f t="shared" si="1"/>
        <v>0</v>
      </c>
      <c r="R34" s="114">
        <v>1.1000000000000001</v>
      </c>
      <c r="S34" s="53">
        <f t="shared" si="2"/>
        <v>0</v>
      </c>
    </row>
    <row r="35" spans="2:19" ht="15">
      <c r="B35" s="128" t="s">
        <v>285</v>
      </c>
      <c r="C35" s="134">
        <v>12</v>
      </c>
      <c r="D35" s="135"/>
      <c r="E35" s="120">
        <v>3</v>
      </c>
      <c r="F35" s="136"/>
      <c r="G35" s="137">
        <v>400</v>
      </c>
      <c r="H35" s="133"/>
      <c r="I35" s="132"/>
      <c r="J35" s="53">
        <f>C35*単価票!$D$4</f>
        <v>0</v>
      </c>
      <c r="K35" s="53">
        <f>IF(D35="",0,VLOOKUP(D35,単価票!$C$5:$D$7,2,0))</f>
        <v>0</v>
      </c>
      <c r="L35" s="53">
        <f>IF(F35="*",(E35-1)*単価票!$D$11+単価票!$D$10,(E35-1)*単価票!$D$9+単価票!$D$8)</f>
        <v>0</v>
      </c>
      <c r="M35" s="53">
        <f>1*単価票!$D$15</f>
        <v>0</v>
      </c>
      <c r="N35" s="53">
        <f t="shared" si="0"/>
        <v>0</v>
      </c>
      <c r="O35" s="54">
        <f>単価票!$D$12*H35</f>
        <v>0</v>
      </c>
      <c r="P35" s="53">
        <f>IF(I35="*",単価票!$D$13,0)</f>
        <v>0</v>
      </c>
      <c r="Q35" s="53">
        <f t="shared" si="1"/>
        <v>0</v>
      </c>
      <c r="R35" s="114">
        <v>1.1000000000000001</v>
      </c>
      <c r="S35" s="53">
        <f t="shared" si="2"/>
        <v>0</v>
      </c>
    </row>
    <row r="36" spans="2:19" ht="15">
      <c r="B36" s="125" t="s">
        <v>286</v>
      </c>
      <c r="C36" s="142">
        <v>12</v>
      </c>
      <c r="D36" s="143"/>
      <c r="E36" s="144">
        <v>3</v>
      </c>
      <c r="F36" s="145"/>
      <c r="G36" s="146">
        <v>0</v>
      </c>
      <c r="H36" s="126"/>
      <c r="I36" s="127"/>
      <c r="J36" s="53">
        <f>C36*単価票!$D$4</f>
        <v>0</v>
      </c>
      <c r="K36" s="53">
        <f>IF(D36="",0,VLOOKUP(D36,単価票!$C$5:$D$7,2,0))</f>
        <v>0</v>
      </c>
      <c r="L36" s="53">
        <f>IF(F36="*",(E36-1)*単価票!$D$11+単価票!$D$10,(E36-1)*単価票!$D$9+単価票!$D$8)</f>
        <v>0</v>
      </c>
      <c r="M36" s="53">
        <f>1*単価票!$D$15</f>
        <v>0</v>
      </c>
      <c r="N36" s="53">
        <f t="shared" si="0"/>
        <v>0</v>
      </c>
      <c r="O36" s="54">
        <f>単価票!$D$12*H36</f>
        <v>0</v>
      </c>
      <c r="P36" s="53">
        <f>IF(I36="*",単価票!$D$13,0)</f>
        <v>0</v>
      </c>
      <c r="Q36" s="53">
        <f t="shared" si="1"/>
        <v>0</v>
      </c>
      <c r="R36" s="114">
        <v>1.1000000000000001</v>
      </c>
      <c r="S36" s="53">
        <f t="shared" si="2"/>
        <v>0</v>
      </c>
    </row>
    <row r="37" spans="2:19" ht="15">
      <c r="B37" s="117" t="s">
        <v>287</v>
      </c>
      <c r="C37" s="147">
        <v>1</v>
      </c>
      <c r="D37" s="148">
        <v>2</v>
      </c>
      <c r="E37" s="120">
        <v>1</v>
      </c>
      <c r="F37" s="149"/>
      <c r="G37" s="150">
        <v>400</v>
      </c>
      <c r="H37" s="123"/>
      <c r="I37" s="124"/>
      <c r="J37" s="53">
        <f>C37*単価票!$D$4</f>
        <v>0</v>
      </c>
      <c r="K37" s="53">
        <f>IF(D37="",0,VLOOKUP(D37,単価票!$C$5:$D$7,2,0))</f>
        <v>0</v>
      </c>
      <c r="L37" s="53">
        <f>IF(F37="*",(E37-1)*単価票!$D$11+単価票!$D$10,(E37-1)*単価票!$D$9+単価票!$D$8)</f>
        <v>0</v>
      </c>
      <c r="M37" s="53">
        <f>1*単価票!$D$15</f>
        <v>0</v>
      </c>
      <c r="N37" s="53">
        <f>SUM(J37:M37)</f>
        <v>0</v>
      </c>
      <c r="O37" s="54">
        <f>単価票!$D$12*H37</f>
        <v>0</v>
      </c>
      <c r="P37" s="53">
        <f>IF(I37="*",単価票!$D$13,0)</f>
        <v>0</v>
      </c>
      <c r="Q37" s="53">
        <f t="shared" si="1"/>
        <v>0</v>
      </c>
      <c r="R37" s="114">
        <v>1.1000000000000001</v>
      </c>
      <c r="S37" s="53">
        <f t="shared" si="2"/>
        <v>0</v>
      </c>
    </row>
    <row r="38" spans="2:19" ht="15">
      <c r="B38" s="128" t="s">
        <v>288</v>
      </c>
      <c r="C38" s="134">
        <v>1</v>
      </c>
      <c r="D38" s="135">
        <v>2</v>
      </c>
      <c r="E38" s="131">
        <v>1</v>
      </c>
      <c r="F38" s="136"/>
      <c r="G38" s="137">
        <v>100</v>
      </c>
      <c r="H38" s="133"/>
      <c r="I38" s="132"/>
      <c r="J38" s="53">
        <f>C38*単価票!$D$4</f>
        <v>0</v>
      </c>
      <c r="K38" s="53">
        <f>IF(D38="",0,VLOOKUP(D38,単価票!$C$5:$D$7,2,0))</f>
        <v>0</v>
      </c>
      <c r="L38" s="53">
        <f>IF(F38="*",(E38-1)*単価票!$D$11+単価票!$D$10,(E38-1)*単価票!$D$9+単価票!$D$8)</f>
        <v>0</v>
      </c>
      <c r="M38" s="53">
        <f>1*単価票!$D$15</f>
        <v>0</v>
      </c>
      <c r="N38" s="53">
        <f>SUM(J38:M38)</f>
        <v>0</v>
      </c>
      <c r="O38" s="54">
        <f>単価票!$D$12*H38</f>
        <v>0</v>
      </c>
      <c r="P38" s="53">
        <f>IF(I38="*",単価票!$D$13,0)</f>
        <v>0</v>
      </c>
      <c r="Q38" s="53">
        <f t="shared" si="1"/>
        <v>0</v>
      </c>
      <c r="R38" s="114">
        <v>1.1000000000000001</v>
      </c>
      <c r="S38" s="53">
        <f t="shared" si="2"/>
        <v>0</v>
      </c>
    </row>
    <row r="39" spans="2:19" ht="15">
      <c r="B39" s="128" t="s">
        <v>289</v>
      </c>
      <c r="C39" s="134">
        <v>12</v>
      </c>
      <c r="D39" s="135"/>
      <c r="E39" s="131">
        <v>1</v>
      </c>
      <c r="F39" s="136"/>
      <c r="G39" s="137">
        <v>160</v>
      </c>
      <c r="H39" s="133"/>
      <c r="I39" s="132"/>
      <c r="J39" s="53">
        <f>C39*単価票!$D$4</f>
        <v>0</v>
      </c>
      <c r="K39" s="53">
        <f>IF(D39="",0,VLOOKUP(D39,単価票!$C$5:$D$7,2,0))</f>
        <v>0</v>
      </c>
      <c r="L39" s="53">
        <f>IF(F39="*",(E39-1)*単価票!$D$11+単価票!$D$10,(E39-1)*単価票!$D$9+単価票!$D$8)</f>
        <v>0</v>
      </c>
      <c r="M39" s="53">
        <f>1*単価票!$D$15</f>
        <v>0</v>
      </c>
      <c r="N39" s="53">
        <f>SUM(J39:M39)</f>
        <v>0</v>
      </c>
      <c r="O39" s="54">
        <f>単価票!$D$12*H39</f>
        <v>0</v>
      </c>
      <c r="P39" s="53">
        <f>IF(I39="*",単価票!$D$13,0)</f>
        <v>0</v>
      </c>
      <c r="Q39" s="53">
        <f t="shared" si="1"/>
        <v>0</v>
      </c>
      <c r="R39" s="114">
        <v>1.1000000000000001</v>
      </c>
      <c r="S39" s="53">
        <f t="shared" si="2"/>
        <v>0</v>
      </c>
    </row>
    <row r="40" spans="2:19" ht="15">
      <c r="B40" s="125" t="s">
        <v>290</v>
      </c>
      <c r="C40" s="142">
        <v>12</v>
      </c>
      <c r="D40" s="143"/>
      <c r="E40" s="144">
        <v>1</v>
      </c>
      <c r="F40" s="145"/>
      <c r="G40" s="146">
        <v>10</v>
      </c>
      <c r="H40" s="126"/>
      <c r="I40" s="127"/>
      <c r="J40" s="53">
        <f>C40*単価票!$D$4</f>
        <v>0</v>
      </c>
      <c r="K40" s="53">
        <f>IF(D40="",0,VLOOKUP(D40,単価票!$C$5:$D$7,2,0))</f>
        <v>0</v>
      </c>
      <c r="L40" s="53">
        <f>IF(F40="*",(E40-1)*単価票!$D$11+単価票!$D$10,(E40-1)*単価票!$D$9+単価票!$D$8)</f>
        <v>0</v>
      </c>
      <c r="M40" s="53">
        <f>1*単価票!$D$15</f>
        <v>0</v>
      </c>
      <c r="N40" s="53">
        <f>SUM(J40:M40)</f>
        <v>0</v>
      </c>
      <c r="O40" s="54">
        <f>単価票!$D$12*H40</f>
        <v>0</v>
      </c>
      <c r="P40" s="53">
        <f>IF(I40="*",単価票!$D$13,0)</f>
        <v>0</v>
      </c>
      <c r="Q40" s="53">
        <f t="shared" si="1"/>
        <v>0</v>
      </c>
      <c r="R40" s="114">
        <v>1.1000000000000001</v>
      </c>
      <c r="S40" s="53">
        <f t="shared" si="2"/>
        <v>0</v>
      </c>
    </row>
    <row r="41" spans="2:19" ht="15">
      <c r="B41" s="117" t="s">
        <v>291</v>
      </c>
      <c r="C41" s="138">
        <v>1</v>
      </c>
      <c r="D41" s="139">
        <v>2</v>
      </c>
      <c r="E41" s="120">
        <v>2</v>
      </c>
      <c r="F41" s="140"/>
      <c r="G41" s="141">
        <v>10</v>
      </c>
      <c r="H41" s="122"/>
      <c r="I41" s="124" t="s">
        <v>5</v>
      </c>
      <c r="J41" s="53">
        <f>C41*単価票!$D$4</f>
        <v>0</v>
      </c>
      <c r="K41" s="53">
        <f>IF(D41="",0,VLOOKUP(D41,単価票!$C$5:$D$7,2,0))</f>
        <v>0</v>
      </c>
      <c r="L41" s="53">
        <f>IF(F41="*",(E41-1)*単価票!$D$11+単価票!$D$10,(E41-1)*単価票!$D$9+単価票!$D$8)</f>
        <v>0</v>
      </c>
      <c r="M41" s="53">
        <f>1*単価票!$D$15</f>
        <v>0</v>
      </c>
      <c r="N41" s="53">
        <f t="shared" si="0"/>
        <v>0</v>
      </c>
      <c r="O41" s="54">
        <f>単価票!$D$12*H41</f>
        <v>0</v>
      </c>
      <c r="P41" s="53">
        <f>IF(I41="*",単価票!$D$13,0)</f>
        <v>0</v>
      </c>
      <c r="Q41" s="53">
        <f t="shared" si="1"/>
        <v>0</v>
      </c>
      <c r="R41" s="114">
        <v>1.1000000000000001</v>
      </c>
      <c r="S41" s="53">
        <f t="shared" si="2"/>
        <v>0</v>
      </c>
    </row>
    <row r="42" spans="2:19" ht="15">
      <c r="B42" s="128" t="s">
        <v>292</v>
      </c>
      <c r="C42" s="134">
        <v>1</v>
      </c>
      <c r="D42" s="135">
        <v>2</v>
      </c>
      <c r="E42" s="131">
        <v>2</v>
      </c>
      <c r="F42" s="136"/>
      <c r="G42" s="137">
        <v>0</v>
      </c>
      <c r="H42" s="133"/>
      <c r="I42" s="132"/>
      <c r="J42" s="53">
        <f>C42*単価票!$D$4</f>
        <v>0</v>
      </c>
      <c r="K42" s="53">
        <f>IF(D42="",0,VLOOKUP(D42,単価票!$C$5:$D$7,2,0))</f>
        <v>0</v>
      </c>
      <c r="L42" s="53">
        <f>IF(F42="*",(E42-1)*単価票!$D$11+単価票!$D$10,(E42-1)*単価票!$D$9+単価票!$D$8)</f>
        <v>0</v>
      </c>
      <c r="M42" s="53">
        <f>1*単価票!$D$15</f>
        <v>0</v>
      </c>
      <c r="N42" s="53">
        <f t="shared" si="0"/>
        <v>0</v>
      </c>
      <c r="O42" s="54">
        <f>単価票!$D$12*H42</f>
        <v>0</v>
      </c>
      <c r="P42" s="53">
        <f>IF(I42="*",単価票!$D$13,0)</f>
        <v>0</v>
      </c>
      <c r="Q42" s="53">
        <f t="shared" si="1"/>
        <v>0</v>
      </c>
      <c r="R42" s="114">
        <v>1.1000000000000001</v>
      </c>
      <c r="S42" s="53">
        <f t="shared" si="2"/>
        <v>0</v>
      </c>
    </row>
    <row r="43" spans="2:19" ht="15">
      <c r="B43" s="128" t="s">
        <v>293</v>
      </c>
      <c r="C43" s="134">
        <v>12</v>
      </c>
      <c r="D43" s="135"/>
      <c r="E43" s="120">
        <v>3</v>
      </c>
      <c r="F43" s="136"/>
      <c r="G43" s="137">
        <v>400</v>
      </c>
      <c r="H43" s="133"/>
      <c r="I43" s="132"/>
      <c r="J43" s="53">
        <f>C43*単価票!$D$4</f>
        <v>0</v>
      </c>
      <c r="K43" s="53">
        <f>IF(D43="",0,VLOOKUP(D43,単価票!$C$5:$D$7,2,0))</f>
        <v>0</v>
      </c>
      <c r="L43" s="53">
        <f>IF(F43="*",(E43-1)*単価票!$D$11+単価票!$D$10,(E43-1)*単価票!$D$9+単価票!$D$8)</f>
        <v>0</v>
      </c>
      <c r="M43" s="53">
        <f>1*単価票!$D$15</f>
        <v>0</v>
      </c>
      <c r="N43" s="53">
        <f t="shared" si="0"/>
        <v>0</v>
      </c>
      <c r="O43" s="54">
        <f>単価票!$D$12*H43</f>
        <v>0</v>
      </c>
      <c r="P43" s="53">
        <f>IF(I43="*",単価票!$D$13,0)</f>
        <v>0</v>
      </c>
      <c r="Q43" s="53">
        <f t="shared" si="1"/>
        <v>0</v>
      </c>
      <c r="R43" s="114">
        <v>1.1000000000000001</v>
      </c>
      <c r="S43" s="53">
        <f t="shared" si="2"/>
        <v>0</v>
      </c>
    </row>
    <row r="44" spans="2:19" ht="15">
      <c r="B44" s="125" t="s">
        <v>294</v>
      </c>
      <c r="C44" s="142">
        <v>12</v>
      </c>
      <c r="D44" s="143"/>
      <c r="E44" s="144">
        <v>3</v>
      </c>
      <c r="F44" s="145"/>
      <c r="G44" s="146">
        <v>0</v>
      </c>
      <c r="H44" s="126"/>
      <c r="I44" s="127"/>
      <c r="J44" s="53">
        <f>C44*単価票!$D$4</f>
        <v>0</v>
      </c>
      <c r="K44" s="53">
        <f>IF(D44="",0,VLOOKUP(D44,単価票!$C$5:$D$7,2,0))</f>
        <v>0</v>
      </c>
      <c r="L44" s="53">
        <f>IF(F44="*",(E44-1)*単価票!$D$11+単価票!$D$10,(E44-1)*単価票!$D$9+単価票!$D$8)</f>
        <v>0</v>
      </c>
      <c r="M44" s="53">
        <f>1*単価票!$D$15</f>
        <v>0</v>
      </c>
      <c r="N44" s="53">
        <f t="shared" si="0"/>
        <v>0</v>
      </c>
      <c r="O44" s="54">
        <f>単価票!$D$12*H44</f>
        <v>0</v>
      </c>
      <c r="P44" s="53">
        <f>IF(I44="*",単価票!$D$13,0)</f>
        <v>0</v>
      </c>
      <c r="Q44" s="53">
        <f t="shared" si="1"/>
        <v>0</v>
      </c>
      <c r="R44" s="114">
        <v>1.1000000000000001</v>
      </c>
      <c r="S44" s="53">
        <f t="shared" si="2"/>
        <v>0</v>
      </c>
    </row>
    <row r="45" spans="2:19" ht="15">
      <c r="B45" s="117" t="s">
        <v>295</v>
      </c>
      <c r="C45" s="147">
        <v>1</v>
      </c>
      <c r="D45" s="148">
        <v>2</v>
      </c>
      <c r="E45" s="120">
        <v>1</v>
      </c>
      <c r="F45" s="149"/>
      <c r="G45" s="150">
        <v>400</v>
      </c>
      <c r="H45" s="123"/>
      <c r="I45" s="124"/>
      <c r="J45" s="53">
        <f>C45*単価票!$D$4</f>
        <v>0</v>
      </c>
      <c r="K45" s="53">
        <f>IF(D45="",0,VLOOKUP(D45,単価票!$C$5:$D$7,2,0))</f>
        <v>0</v>
      </c>
      <c r="L45" s="53">
        <f>IF(F45="*",(E45-1)*単価票!$D$11+単価票!$D$10,(E45-1)*単価票!$D$9+単価票!$D$8)</f>
        <v>0</v>
      </c>
      <c r="M45" s="53">
        <f>1*単価票!$D$15</f>
        <v>0</v>
      </c>
      <c r="N45" s="53">
        <f>SUM(J45:M45)</f>
        <v>0</v>
      </c>
      <c r="O45" s="54">
        <f>単価票!$D$12*H45</f>
        <v>0</v>
      </c>
      <c r="P45" s="53">
        <f>IF(I45="*",単価票!$D$13,0)</f>
        <v>0</v>
      </c>
      <c r="Q45" s="53">
        <f t="shared" si="1"/>
        <v>0</v>
      </c>
      <c r="R45" s="114">
        <v>1.1000000000000001</v>
      </c>
      <c r="S45" s="53">
        <f t="shared" si="2"/>
        <v>0</v>
      </c>
    </row>
    <row r="46" spans="2:19" ht="15">
      <c r="B46" s="128" t="s">
        <v>296</v>
      </c>
      <c r="C46" s="134">
        <v>1</v>
      </c>
      <c r="D46" s="135">
        <v>2</v>
      </c>
      <c r="E46" s="131">
        <v>1</v>
      </c>
      <c r="F46" s="136"/>
      <c r="G46" s="137">
        <v>100</v>
      </c>
      <c r="H46" s="133"/>
      <c r="I46" s="132"/>
      <c r="J46" s="53">
        <f>C46*単価票!$D$4</f>
        <v>0</v>
      </c>
      <c r="K46" s="53">
        <f>IF(D46="",0,VLOOKUP(D46,単価票!$C$5:$D$7,2,0))</f>
        <v>0</v>
      </c>
      <c r="L46" s="53">
        <f>IF(F46="*",(E46-1)*単価票!$D$11+単価票!$D$10,(E46-1)*単価票!$D$9+単価票!$D$8)</f>
        <v>0</v>
      </c>
      <c r="M46" s="53">
        <f>1*単価票!$D$15</f>
        <v>0</v>
      </c>
      <c r="N46" s="53">
        <f>SUM(J46:M46)</f>
        <v>0</v>
      </c>
      <c r="O46" s="54">
        <f>単価票!$D$12*H46</f>
        <v>0</v>
      </c>
      <c r="P46" s="53">
        <f>IF(I46="*",単価票!$D$13,0)</f>
        <v>0</v>
      </c>
      <c r="Q46" s="53">
        <f t="shared" si="1"/>
        <v>0</v>
      </c>
      <c r="R46" s="114">
        <v>1.1000000000000001</v>
      </c>
      <c r="S46" s="53">
        <f t="shared" si="2"/>
        <v>0</v>
      </c>
    </row>
    <row r="47" spans="2:19" ht="15">
      <c r="B47" s="128" t="s">
        <v>297</v>
      </c>
      <c r="C47" s="134">
        <v>12</v>
      </c>
      <c r="D47" s="135"/>
      <c r="E47" s="131">
        <v>1</v>
      </c>
      <c r="F47" s="136"/>
      <c r="G47" s="137">
        <v>160</v>
      </c>
      <c r="H47" s="133"/>
      <c r="I47" s="132"/>
      <c r="J47" s="53">
        <f>C47*単価票!$D$4</f>
        <v>0</v>
      </c>
      <c r="K47" s="53">
        <f>IF(D47="",0,VLOOKUP(D47,単価票!$C$5:$D$7,2,0))</f>
        <v>0</v>
      </c>
      <c r="L47" s="53">
        <f>IF(F47="*",(E47-1)*単価票!$D$11+単価票!$D$10,(E47-1)*単価票!$D$9+単価票!$D$8)</f>
        <v>0</v>
      </c>
      <c r="M47" s="53">
        <f>1*単価票!$D$15</f>
        <v>0</v>
      </c>
      <c r="N47" s="53">
        <f>SUM(J47:M47)</f>
        <v>0</v>
      </c>
      <c r="O47" s="54">
        <f>単価票!$D$12*H47</f>
        <v>0</v>
      </c>
      <c r="P47" s="53">
        <f>IF(I47="*",単価票!$D$13,0)</f>
        <v>0</v>
      </c>
      <c r="Q47" s="53">
        <f t="shared" si="1"/>
        <v>0</v>
      </c>
      <c r="R47" s="114">
        <v>1.1000000000000001</v>
      </c>
      <c r="S47" s="53">
        <f t="shared" si="2"/>
        <v>0</v>
      </c>
    </row>
    <row r="48" spans="2:19" ht="15">
      <c r="B48" s="125" t="s">
        <v>298</v>
      </c>
      <c r="C48" s="142">
        <v>12</v>
      </c>
      <c r="D48" s="143"/>
      <c r="E48" s="144">
        <v>1</v>
      </c>
      <c r="F48" s="145"/>
      <c r="G48" s="146">
        <v>10</v>
      </c>
      <c r="H48" s="126"/>
      <c r="I48" s="127"/>
      <c r="J48" s="53">
        <f>C48*単価票!$D$4</f>
        <v>0</v>
      </c>
      <c r="K48" s="53">
        <f>IF(D48="",0,VLOOKUP(D48,単価票!$C$5:$D$7,2,0))</f>
        <v>0</v>
      </c>
      <c r="L48" s="53">
        <f>IF(F48="*",(E48-1)*単価票!$D$11+単価票!$D$10,(E48-1)*単価票!$D$9+単価票!$D$8)</f>
        <v>0</v>
      </c>
      <c r="M48" s="53">
        <f>1*単価票!$D$15</f>
        <v>0</v>
      </c>
      <c r="N48" s="53">
        <f>SUM(J48:M48)</f>
        <v>0</v>
      </c>
      <c r="O48" s="54">
        <f>単価票!$D$12*H48</f>
        <v>0</v>
      </c>
      <c r="P48" s="53">
        <f>IF(I48="*",単価票!$D$13,0)</f>
        <v>0</v>
      </c>
      <c r="Q48" s="53">
        <f t="shared" si="1"/>
        <v>0</v>
      </c>
      <c r="R48" s="114">
        <v>1.1000000000000001</v>
      </c>
      <c r="S48" s="53">
        <f t="shared" si="2"/>
        <v>0</v>
      </c>
    </row>
    <row r="49" spans="2:19" ht="15">
      <c r="B49" s="117" t="s">
        <v>299</v>
      </c>
      <c r="C49" s="138">
        <v>1</v>
      </c>
      <c r="D49" s="139">
        <v>2</v>
      </c>
      <c r="E49" s="120">
        <v>2</v>
      </c>
      <c r="F49" s="140"/>
      <c r="G49" s="141">
        <v>10</v>
      </c>
      <c r="H49" s="123"/>
      <c r="I49" s="124" t="s">
        <v>5</v>
      </c>
      <c r="J49" s="53">
        <f>C49*単価票!$D$4</f>
        <v>0</v>
      </c>
      <c r="K49" s="53">
        <f>IF(D49="",0,VLOOKUP(D49,単価票!$C$5:$D$7,2,0))</f>
        <v>0</v>
      </c>
      <c r="L49" s="53">
        <f>IF(F49="*",(E49-1)*単価票!$D$11+単価票!$D$10,(E49-1)*単価票!$D$9+単価票!$D$8)</f>
        <v>0</v>
      </c>
      <c r="M49" s="53">
        <f>1*単価票!$D$15</f>
        <v>0</v>
      </c>
      <c r="N49" s="53">
        <f t="shared" si="0"/>
        <v>0</v>
      </c>
      <c r="O49" s="54">
        <f>単価票!$D$12*H49</f>
        <v>0</v>
      </c>
      <c r="P49" s="53">
        <f>IF(I49="*",単価票!$D$13,0)</f>
        <v>0</v>
      </c>
      <c r="Q49" s="53">
        <f t="shared" si="1"/>
        <v>0</v>
      </c>
      <c r="R49" s="114">
        <v>1.1000000000000001</v>
      </c>
      <c r="S49" s="53">
        <f t="shared" si="2"/>
        <v>0</v>
      </c>
    </row>
    <row r="50" spans="2:19" ht="15">
      <c r="B50" s="128" t="s">
        <v>300</v>
      </c>
      <c r="C50" s="134">
        <v>1</v>
      </c>
      <c r="D50" s="135">
        <v>2</v>
      </c>
      <c r="E50" s="131">
        <v>2</v>
      </c>
      <c r="F50" s="136"/>
      <c r="G50" s="137">
        <v>0</v>
      </c>
      <c r="H50" s="133"/>
      <c r="I50" s="132"/>
      <c r="J50" s="53">
        <f>C50*単価票!$D$4</f>
        <v>0</v>
      </c>
      <c r="K50" s="53">
        <f>IF(D50="",0,VLOOKUP(D50,単価票!$C$5:$D$7,2,0))</f>
        <v>0</v>
      </c>
      <c r="L50" s="53">
        <f>IF(F50="*",(E50-1)*単価票!$D$11+単価票!$D$10,(E50-1)*単価票!$D$9+単価票!$D$8)</f>
        <v>0</v>
      </c>
      <c r="M50" s="53">
        <f>1*単価票!$D$15</f>
        <v>0</v>
      </c>
      <c r="N50" s="53">
        <f t="shared" si="0"/>
        <v>0</v>
      </c>
      <c r="O50" s="54">
        <f>単価票!$D$12*H50</f>
        <v>0</v>
      </c>
      <c r="P50" s="53">
        <f>IF(I50="*",単価票!$D$13,0)</f>
        <v>0</v>
      </c>
      <c r="Q50" s="53">
        <f t="shared" si="1"/>
        <v>0</v>
      </c>
      <c r="R50" s="114">
        <v>1.1000000000000001</v>
      </c>
      <c r="S50" s="53">
        <f t="shared" si="2"/>
        <v>0</v>
      </c>
    </row>
    <row r="51" spans="2:19" ht="15">
      <c r="B51" s="128" t="s">
        <v>301</v>
      </c>
      <c r="C51" s="134">
        <v>12</v>
      </c>
      <c r="D51" s="135"/>
      <c r="E51" s="120">
        <v>3</v>
      </c>
      <c r="F51" s="136"/>
      <c r="G51" s="137">
        <v>450</v>
      </c>
      <c r="H51" s="133"/>
      <c r="I51" s="132"/>
      <c r="J51" s="53">
        <f>C51*単価票!$D$4</f>
        <v>0</v>
      </c>
      <c r="K51" s="53">
        <f>IF(D51="",0,VLOOKUP(D51,単価票!$C$5:$D$7,2,0))</f>
        <v>0</v>
      </c>
      <c r="L51" s="53">
        <f>IF(F51="*",(E51-1)*単価票!$D$11+単価票!$D$10,(E51-1)*単価票!$D$9+単価票!$D$8)</f>
        <v>0</v>
      </c>
      <c r="M51" s="53">
        <f>1*単価票!$D$15</f>
        <v>0</v>
      </c>
      <c r="N51" s="53">
        <f t="shared" si="0"/>
        <v>0</v>
      </c>
      <c r="O51" s="54">
        <f>単価票!$D$12*H51</f>
        <v>0</v>
      </c>
      <c r="P51" s="53">
        <f>IF(I51="*",単価票!$D$13,0)</f>
        <v>0</v>
      </c>
      <c r="Q51" s="53">
        <f t="shared" si="1"/>
        <v>0</v>
      </c>
      <c r="R51" s="114">
        <v>1.1000000000000001</v>
      </c>
      <c r="S51" s="53">
        <f t="shared" si="2"/>
        <v>0</v>
      </c>
    </row>
    <row r="52" spans="2:19" ht="15">
      <c r="B52" s="125" t="s">
        <v>302</v>
      </c>
      <c r="C52" s="142">
        <v>12</v>
      </c>
      <c r="D52" s="143"/>
      <c r="E52" s="144">
        <v>3</v>
      </c>
      <c r="F52" s="145"/>
      <c r="G52" s="146">
        <v>0</v>
      </c>
      <c r="H52" s="126"/>
      <c r="I52" s="127"/>
      <c r="J52" s="53">
        <f>C52*単価票!$D$4</f>
        <v>0</v>
      </c>
      <c r="K52" s="53">
        <f>IF(D52="",0,VLOOKUP(D52,単価票!$C$5:$D$7,2,0))</f>
        <v>0</v>
      </c>
      <c r="L52" s="53">
        <f>IF(F52="*",(E52-1)*単価票!$D$11+単価票!$D$10,(E52-1)*単価票!$D$9+単価票!$D$8)</f>
        <v>0</v>
      </c>
      <c r="M52" s="53">
        <f>1*単価票!$D$15</f>
        <v>0</v>
      </c>
      <c r="N52" s="53">
        <f t="shared" si="0"/>
        <v>0</v>
      </c>
      <c r="O52" s="54">
        <f>単価票!$D$12*H52</f>
        <v>0</v>
      </c>
      <c r="P52" s="53">
        <f>IF(I52="*",単価票!$D$13,0)</f>
        <v>0</v>
      </c>
      <c r="Q52" s="53">
        <f t="shared" si="1"/>
        <v>0</v>
      </c>
      <c r="R52" s="114">
        <v>1.1000000000000001</v>
      </c>
      <c r="S52" s="53">
        <f t="shared" si="2"/>
        <v>0</v>
      </c>
    </row>
    <row r="53" spans="2:19" ht="15">
      <c r="B53" s="117" t="s">
        <v>303</v>
      </c>
      <c r="C53" s="147">
        <v>1</v>
      </c>
      <c r="D53" s="148">
        <v>2</v>
      </c>
      <c r="E53" s="120">
        <v>1</v>
      </c>
      <c r="F53" s="149"/>
      <c r="G53" s="150">
        <v>400</v>
      </c>
      <c r="H53" s="123"/>
      <c r="I53" s="124"/>
      <c r="J53" s="53">
        <f>C53*単価票!$D$4</f>
        <v>0</v>
      </c>
      <c r="K53" s="53">
        <f>IF(D53="",0,VLOOKUP(D53,単価票!$C$5:$D$7,2,0))</f>
        <v>0</v>
      </c>
      <c r="L53" s="53">
        <f>IF(F53="*",(E53-1)*単価票!$D$11+単価票!$D$10,(E53-1)*単価票!$D$9+単価票!$D$8)</f>
        <v>0</v>
      </c>
      <c r="M53" s="53">
        <f>1*単価票!$D$15</f>
        <v>0</v>
      </c>
      <c r="N53" s="53">
        <f>SUM(J53:M53)</f>
        <v>0</v>
      </c>
      <c r="O53" s="54">
        <f>単価票!$D$12*H53</f>
        <v>0</v>
      </c>
      <c r="P53" s="53">
        <f>IF(I53="*",単価票!$D$13,0)</f>
        <v>0</v>
      </c>
      <c r="Q53" s="53">
        <f t="shared" si="1"/>
        <v>0</v>
      </c>
      <c r="R53" s="114">
        <v>1.1000000000000001</v>
      </c>
      <c r="S53" s="53">
        <f t="shared" si="2"/>
        <v>0</v>
      </c>
    </row>
    <row r="54" spans="2:19" ht="15">
      <c r="B54" s="128" t="s">
        <v>304</v>
      </c>
      <c r="C54" s="134">
        <v>1</v>
      </c>
      <c r="D54" s="135">
        <v>2</v>
      </c>
      <c r="E54" s="131">
        <v>1</v>
      </c>
      <c r="F54" s="136"/>
      <c r="G54" s="137">
        <v>100</v>
      </c>
      <c r="H54" s="133"/>
      <c r="I54" s="132"/>
      <c r="J54" s="53">
        <f>C54*単価票!$D$4</f>
        <v>0</v>
      </c>
      <c r="K54" s="53">
        <f>IF(D54="",0,VLOOKUP(D54,単価票!$C$5:$D$7,2,0))</f>
        <v>0</v>
      </c>
      <c r="L54" s="53">
        <f>IF(F54="*",(E54-1)*単価票!$D$11+単価票!$D$10,(E54-1)*単価票!$D$9+単価票!$D$8)</f>
        <v>0</v>
      </c>
      <c r="M54" s="53">
        <f>1*単価票!$D$15</f>
        <v>0</v>
      </c>
      <c r="N54" s="53">
        <f>SUM(J54:M54)</f>
        <v>0</v>
      </c>
      <c r="O54" s="54">
        <f>単価票!$D$12*H54</f>
        <v>0</v>
      </c>
      <c r="P54" s="53">
        <f>IF(I54="*",単価票!$D$13,0)</f>
        <v>0</v>
      </c>
      <c r="Q54" s="53">
        <f t="shared" si="1"/>
        <v>0</v>
      </c>
      <c r="R54" s="114">
        <v>1.1000000000000001</v>
      </c>
      <c r="S54" s="53">
        <f t="shared" si="2"/>
        <v>0</v>
      </c>
    </row>
    <row r="55" spans="2:19" ht="15">
      <c r="B55" s="128" t="s">
        <v>305</v>
      </c>
      <c r="C55" s="134">
        <v>12</v>
      </c>
      <c r="D55" s="135"/>
      <c r="E55" s="131">
        <v>1</v>
      </c>
      <c r="F55" s="136"/>
      <c r="G55" s="137">
        <v>160</v>
      </c>
      <c r="H55" s="133"/>
      <c r="I55" s="132"/>
      <c r="J55" s="53">
        <f>C55*単価票!$D$4</f>
        <v>0</v>
      </c>
      <c r="K55" s="53">
        <f>IF(D55="",0,VLOOKUP(D55,単価票!$C$5:$D$7,2,0))</f>
        <v>0</v>
      </c>
      <c r="L55" s="53">
        <f>IF(F55="*",(E55-1)*単価票!$D$11+単価票!$D$10,(E55-1)*単価票!$D$9+単価票!$D$8)</f>
        <v>0</v>
      </c>
      <c r="M55" s="53">
        <f>1*単価票!$D$15</f>
        <v>0</v>
      </c>
      <c r="N55" s="53">
        <f>SUM(J55:M55)</f>
        <v>0</v>
      </c>
      <c r="O55" s="54">
        <f>単価票!$D$12*H55</f>
        <v>0</v>
      </c>
      <c r="P55" s="53">
        <f>IF(I55="*",単価票!$D$13,0)</f>
        <v>0</v>
      </c>
      <c r="Q55" s="53">
        <f t="shared" si="1"/>
        <v>0</v>
      </c>
      <c r="R55" s="114">
        <v>1.1000000000000001</v>
      </c>
      <c r="S55" s="53">
        <f t="shared" si="2"/>
        <v>0</v>
      </c>
    </row>
    <row r="56" spans="2:19" ht="15">
      <c r="B56" s="125" t="s">
        <v>306</v>
      </c>
      <c r="C56" s="142">
        <v>12</v>
      </c>
      <c r="D56" s="143"/>
      <c r="E56" s="144">
        <v>1</v>
      </c>
      <c r="F56" s="145"/>
      <c r="G56" s="146">
        <v>10</v>
      </c>
      <c r="H56" s="126"/>
      <c r="I56" s="127"/>
      <c r="J56" s="53">
        <f>C56*単価票!$D$4</f>
        <v>0</v>
      </c>
      <c r="K56" s="53">
        <f>IF(D56="",0,VLOOKUP(D56,単価票!$C$5:$D$7,2,0))</f>
        <v>0</v>
      </c>
      <c r="L56" s="53">
        <f>IF(F56="*",(E56-1)*単価票!$D$11+単価票!$D$10,(E56-1)*単価票!$D$9+単価票!$D$8)</f>
        <v>0</v>
      </c>
      <c r="M56" s="53">
        <f>1*単価票!$D$15</f>
        <v>0</v>
      </c>
      <c r="N56" s="53">
        <f>SUM(J56:M56)</f>
        <v>0</v>
      </c>
      <c r="O56" s="54">
        <f>単価票!$D$12*H56</f>
        <v>0</v>
      </c>
      <c r="P56" s="53">
        <f>IF(I56="*",単価票!$D$13,0)</f>
        <v>0</v>
      </c>
      <c r="Q56" s="53">
        <f t="shared" si="1"/>
        <v>0</v>
      </c>
      <c r="R56" s="114">
        <v>1.1000000000000001</v>
      </c>
      <c r="S56" s="53">
        <f t="shared" si="2"/>
        <v>0</v>
      </c>
    </row>
    <row r="57" spans="2:19" ht="15">
      <c r="B57" s="117" t="s">
        <v>307</v>
      </c>
      <c r="C57" s="138">
        <v>1</v>
      </c>
      <c r="D57" s="139">
        <v>2</v>
      </c>
      <c r="E57" s="120">
        <v>2</v>
      </c>
      <c r="F57" s="140"/>
      <c r="G57" s="141">
        <v>10</v>
      </c>
      <c r="H57" s="123"/>
      <c r="I57" s="124" t="s">
        <v>5</v>
      </c>
      <c r="J57" s="53">
        <f>C57*単価票!$D$4</f>
        <v>0</v>
      </c>
      <c r="K57" s="53">
        <f>IF(D57="",0,VLOOKUP(D57,単価票!$C$5:$D$7,2,0))</f>
        <v>0</v>
      </c>
      <c r="L57" s="53">
        <f>IF(F57="*",(E57-1)*単価票!$D$11+単価票!$D$10,(E57-1)*単価票!$D$9+単価票!$D$8)</f>
        <v>0</v>
      </c>
      <c r="M57" s="53">
        <f>1*単価票!$D$15</f>
        <v>0</v>
      </c>
      <c r="N57" s="53">
        <f t="shared" si="0"/>
        <v>0</v>
      </c>
      <c r="O57" s="54">
        <f>単価票!$D$12*H57</f>
        <v>0</v>
      </c>
      <c r="P57" s="53">
        <f>IF(I57="*",単価票!$D$13,0)</f>
        <v>0</v>
      </c>
      <c r="Q57" s="53">
        <f t="shared" si="1"/>
        <v>0</v>
      </c>
      <c r="R57" s="114">
        <v>1.1000000000000001</v>
      </c>
      <c r="S57" s="53">
        <f t="shared" si="2"/>
        <v>0</v>
      </c>
    </row>
    <row r="58" spans="2:19" ht="15">
      <c r="B58" s="128" t="s">
        <v>308</v>
      </c>
      <c r="C58" s="134">
        <v>1</v>
      </c>
      <c r="D58" s="135">
        <v>2</v>
      </c>
      <c r="E58" s="131">
        <v>2</v>
      </c>
      <c r="F58" s="136"/>
      <c r="G58" s="137">
        <v>0</v>
      </c>
      <c r="H58" s="133"/>
      <c r="I58" s="132"/>
      <c r="J58" s="53">
        <f>C58*単価票!$D$4</f>
        <v>0</v>
      </c>
      <c r="K58" s="53">
        <f>IF(D58="",0,VLOOKUP(D58,単価票!$C$5:$D$7,2,0))</f>
        <v>0</v>
      </c>
      <c r="L58" s="53">
        <f>IF(F58="*",(E58-1)*単価票!$D$11+単価票!$D$10,(E58-1)*単価票!$D$9+単価票!$D$8)</f>
        <v>0</v>
      </c>
      <c r="M58" s="53">
        <f>1*単価票!$D$15</f>
        <v>0</v>
      </c>
      <c r="N58" s="53">
        <f t="shared" si="0"/>
        <v>0</v>
      </c>
      <c r="O58" s="54">
        <f>単価票!$D$12*H58</f>
        <v>0</v>
      </c>
      <c r="P58" s="53">
        <f>IF(I58="*",単価票!$D$13,0)</f>
        <v>0</v>
      </c>
      <c r="Q58" s="53">
        <f t="shared" si="1"/>
        <v>0</v>
      </c>
      <c r="R58" s="114">
        <v>1.1000000000000001</v>
      </c>
      <c r="S58" s="53">
        <f t="shared" si="2"/>
        <v>0</v>
      </c>
    </row>
    <row r="59" spans="2:19" ht="15">
      <c r="B59" s="128" t="s">
        <v>309</v>
      </c>
      <c r="C59" s="134">
        <v>12</v>
      </c>
      <c r="D59" s="135"/>
      <c r="E59" s="120">
        <v>3</v>
      </c>
      <c r="F59" s="136"/>
      <c r="G59" s="137">
        <v>400</v>
      </c>
      <c r="H59" s="133"/>
      <c r="I59" s="132"/>
      <c r="J59" s="53">
        <f>C59*単価票!$D$4</f>
        <v>0</v>
      </c>
      <c r="K59" s="53">
        <f>IF(D59="",0,VLOOKUP(D59,単価票!$C$5:$D$7,2,0))</f>
        <v>0</v>
      </c>
      <c r="L59" s="53">
        <f>IF(F59="*",(E59-1)*単価票!$D$11+単価票!$D$10,(E59-1)*単価票!$D$9+単価票!$D$8)</f>
        <v>0</v>
      </c>
      <c r="M59" s="53">
        <f>1*単価票!$D$15</f>
        <v>0</v>
      </c>
      <c r="N59" s="53">
        <f t="shared" si="0"/>
        <v>0</v>
      </c>
      <c r="O59" s="54">
        <f>単価票!$D$12*H59</f>
        <v>0</v>
      </c>
      <c r="P59" s="53">
        <f>IF(I59="*",単価票!$D$13,0)</f>
        <v>0</v>
      </c>
      <c r="Q59" s="53">
        <f t="shared" si="1"/>
        <v>0</v>
      </c>
      <c r="R59" s="114">
        <v>1.1000000000000001</v>
      </c>
      <c r="S59" s="53">
        <f t="shared" si="2"/>
        <v>0</v>
      </c>
    </row>
    <row r="60" spans="2:19" ht="15">
      <c r="B60" s="125" t="s">
        <v>310</v>
      </c>
      <c r="C60" s="142">
        <v>12</v>
      </c>
      <c r="D60" s="143"/>
      <c r="E60" s="144">
        <v>3</v>
      </c>
      <c r="F60" s="145"/>
      <c r="G60" s="146">
        <v>0</v>
      </c>
      <c r="H60" s="126"/>
      <c r="I60" s="127"/>
      <c r="J60" s="53">
        <f>C60*単価票!$D$4</f>
        <v>0</v>
      </c>
      <c r="K60" s="53">
        <f>IF(D60="",0,VLOOKUP(D60,単価票!$C$5:$D$7,2,0))</f>
        <v>0</v>
      </c>
      <c r="L60" s="53">
        <f>IF(F60="*",(E60-1)*単価票!$D$11+単価票!$D$10,(E60-1)*単価票!$D$9+単価票!$D$8)</f>
        <v>0</v>
      </c>
      <c r="M60" s="53">
        <f>1*単価票!$D$15</f>
        <v>0</v>
      </c>
      <c r="N60" s="53">
        <f t="shared" si="0"/>
        <v>0</v>
      </c>
      <c r="O60" s="54">
        <f>単価票!$D$12*H60</f>
        <v>0</v>
      </c>
      <c r="P60" s="53">
        <f>IF(I60="*",単価票!$D$13,0)</f>
        <v>0</v>
      </c>
      <c r="Q60" s="53">
        <f t="shared" si="1"/>
        <v>0</v>
      </c>
      <c r="R60" s="114">
        <v>1.1000000000000001</v>
      </c>
      <c r="S60" s="53">
        <f t="shared" si="2"/>
        <v>0</v>
      </c>
    </row>
    <row r="61" spans="2:19" ht="15">
      <c r="B61" s="117" t="s">
        <v>311</v>
      </c>
      <c r="C61" s="147">
        <v>1</v>
      </c>
      <c r="D61" s="148">
        <v>2</v>
      </c>
      <c r="E61" s="120">
        <v>1</v>
      </c>
      <c r="F61" s="149"/>
      <c r="G61" s="150">
        <v>400</v>
      </c>
      <c r="H61" s="123"/>
      <c r="I61" s="124"/>
      <c r="J61" s="53">
        <f>C61*単価票!$D$4</f>
        <v>0</v>
      </c>
      <c r="K61" s="53">
        <f>IF(D61="",0,VLOOKUP(D61,単価票!$C$5:$D$7,2,0))</f>
        <v>0</v>
      </c>
      <c r="L61" s="53">
        <f>IF(F61="*",(E61-1)*単価票!$D$11+単価票!$D$10,(E61-1)*単価票!$D$9+単価票!$D$8)</f>
        <v>0</v>
      </c>
      <c r="M61" s="53">
        <f>1*単価票!$D$15</f>
        <v>0</v>
      </c>
      <c r="N61" s="53">
        <f>SUM(J61:M61)</f>
        <v>0</v>
      </c>
      <c r="O61" s="54">
        <f>単価票!$D$12*H61</f>
        <v>0</v>
      </c>
      <c r="P61" s="53">
        <f>IF(I61="*",単価票!$D$13,0)</f>
        <v>0</v>
      </c>
      <c r="Q61" s="53">
        <f t="shared" si="1"/>
        <v>0</v>
      </c>
      <c r="R61" s="114">
        <v>1.1000000000000001</v>
      </c>
      <c r="S61" s="53">
        <f t="shared" si="2"/>
        <v>0</v>
      </c>
    </row>
    <row r="62" spans="2:19" ht="15">
      <c r="B62" s="128" t="s">
        <v>312</v>
      </c>
      <c r="C62" s="134">
        <v>1</v>
      </c>
      <c r="D62" s="135">
        <v>2</v>
      </c>
      <c r="E62" s="131">
        <v>1</v>
      </c>
      <c r="F62" s="136"/>
      <c r="G62" s="137">
        <v>100</v>
      </c>
      <c r="H62" s="133"/>
      <c r="I62" s="132"/>
      <c r="J62" s="53">
        <f>C62*単価票!$D$4</f>
        <v>0</v>
      </c>
      <c r="K62" s="53">
        <f>IF(D62="",0,VLOOKUP(D62,単価票!$C$5:$D$7,2,0))</f>
        <v>0</v>
      </c>
      <c r="L62" s="53">
        <f>IF(F62="*",(E62-1)*単価票!$D$11+単価票!$D$10,(E62-1)*単価票!$D$9+単価票!$D$8)</f>
        <v>0</v>
      </c>
      <c r="M62" s="53">
        <f>1*単価票!$D$15</f>
        <v>0</v>
      </c>
      <c r="N62" s="53">
        <f>SUM(J62:M62)</f>
        <v>0</v>
      </c>
      <c r="O62" s="54">
        <f>単価票!$D$12*H62</f>
        <v>0</v>
      </c>
      <c r="P62" s="53">
        <f>IF(I62="*",単価票!$D$13,0)</f>
        <v>0</v>
      </c>
      <c r="Q62" s="53">
        <f t="shared" si="1"/>
        <v>0</v>
      </c>
      <c r="R62" s="114">
        <v>1.1000000000000001</v>
      </c>
      <c r="S62" s="53">
        <f t="shared" si="2"/>
        <v>0</v>
      </c>
    </row>
    <row r="63" spans="2:19" ht="15">
      <c r="B63" s="128" t="s">
        <v>313</v>
      </c>
      <c r="C63" s="134">
        <v>12</v>
      </c>
      <c r="D63" s="135"/>
      <c r="E63" s="131">
        <v>1</v>
      </c>
      <c r="F63" s="136"/>
      <c r="G63" s="137">
        <v>200</v>
      </c>
      <c r="H63" s="133"/>
      <c r="I63" s="132"/>
      <c r="J63" s="53">
        <f>C63*単価票!$D$4</f>
        <v>0</v>
      </c>
      <c r="K63" s="53">
        <f>IF(D63="",0,VLOOKUP(D63,単価票!$C$5:$D$7,2,0))</f>
        <v>0</v>
      </c>
      <c r="L63" s="53">
        <f>IF(F63="*",(E63-1)*単価票!$D$11+単価票!$D$10,(E63-1)*単価票!$D$9+単価票!$D$8)</f>
        <v>0</v>
      </c>
      <c r="M63" s="53">
        <f>1*単価票!$D$15</f>
        <v>0</v>
      </c>
      <c r="N63" s="53">
        <f>SUM(J63:M63)</f>
        <v>0</v>
      </c>
      <c r="O63" s="54">
        <f>単価票!$D$12*H63</f>
        <v>0</v>
      </c>
      <c r="P63" s="53">
        <f>IF(I63="*",単価票!$D$13,0)</f>
        <v>0</v>
      </c>
      <c r="Q63" s="53">
        <f t="shared" si="1"/>
        <v>0</v>
      </c>
      <c r="R63" s="114">
        <v>1.1000000000000001</v>
      </c>
      <c r="S63" s="53">
        <f t="shared" si="2"/>
        <v>0</v>
      </c>
    </row>
    <row r="64" spans="2:19" ht="15">
      <c r="B64" s="125" t="s">
        <v>314</v>
      </c>
      <c r="C64" s="142">
        <v>12</v>
      </c>
      <c r="D64" s="143"/>
      <c r="E64" s="144">
        <v>1</v>
      </c>
      <c r="F64" s="145"/>
      <c r="G64" s="146">
        <v>10</v>
      </c>
      <c r="H64" s="126"/>
      <c r="I64" s="127"/>
      <c r="J64" s="53">
        <f>C64*単価票!$D$4</f>
        <v>0</v>
      </c>
      <c r="K64" s="53">
        <f>IF(D64="",0,VLOOKUP(D64,単価票!$C$5:$D$7,2,0))</f>
        <v>0</v>
      </c>
      <c r="L64" s="53">
        <f>IF(F64="*",(E64-1)*単価票!$D$11+単価票!$D$10,(E64-1)*単価票!$D$9+単価票!$D$8)</f>
        <v>0</v>
      </c>
      <c r="M64" s="53">
        <f>1*単価票!$D$15</f>
        <v>0</v>
      </c>
      <c r="N64" s="53">
        <f>SUM(J64:M64)</f>
        <v>0</v>
      </c>
      <c r="O64" s="54">
        <f>単価票!$D$12*H64</f>
        <v>0</v>
      </c>
      <c r="P64" s="53">
        <f>IF(I64="*",単価票!$D$13,0)</f>
        <v>0</v>
      </c>
      <c r="Q64" s="53">
        <f t="shared" si="1"/>
        <v>0</v>
      </c>
      <c r="R64" s="114">
        <v>1.1000000000000001</v>
      </c>
      <c r="S64" s="53">
        <f t="shared" si="2"/>
        <v>0</v>
      </c>
    </row>
    <row r="65" spans="2:19" ht="15">
      <c r="B65" s="117" t="s">
        <v>315</v>
      </c>
      <c r="C65" s="138">
        <v>1</v>
      </c>
      <c r="D65" s="139">
        <v>2</v>
      </c>
      <c r="E65" s="120">
        <v>2</v>
      </c>
      <c r="F65" s="140"/>
      <c r="G65" s="141">
        <v>10</v>
      </c>
      <c r="H65" s="123"/>
      <c r="I65" s="124" t="s">
        <v>5</v>
      </c>
      <c r="J65" s="53">
        <f>C65*単価票!$D$4</f>
        <v>0</v>
      </c>
      <c r="K65" s="53">
        <f>IF(D65="",0,VLOOKUP(D65,単価票!$C$5:$D$7,2,0))</f>
        <v>0</v>
      </c>
      <c r="L65" s="53">
        <f>IF(F65="*",(E65-1)*単価票!$D$11+単価票!$D$10,(E65-1)*単価票!$D$9+単価票!$D$8)</f>
        <v>0</v>
      </c>
      <c r="M65" s="53">
        <f>1*単価票!$D$15</f>
        <v>0</v>
      </c>
      <c r="N65" s="53">
        <f t="shared" si="0"/>
        <v>0</v>
      </c>
      <c r="O65" s="54">
        <f>単価票!$D$12*H65</f>
        <v>0</v>
      </c>
      <c r="P65" s="53">
        <f>IF(I65="*",単価票!$D$13,0)</f>
        <v>0</v>
      </c>
      <c r="Q65" s="53">
        <f t="shared" si="1"/>
        <v>0</v>
      </c>
      <c r="R65" s="114">
        <v>1.1000000000000001</v>
      </c>
      <c r="S65" s="53">
        <f t="shared" si="2"/>
        <v>0</v>
      </c>
    </row>
    <row r="66" spans="2:19" ht="15">
      <c r="B66" s="128" t="s">
        <v>316</v>
      </c>
      <c r="C66" s="134">
        <v>1</v>
      </c>
      <c r="D66" s="135">
        <v>2</v>
      </c>
      <c r="E66" s="131">
        <v>2</v>
      </c>
      <c r="F66" s="136"/>
      <c r="G66" s="137">
        <v>0</v>
      </c>
      <c r="H66" s="133"/>
      <c r="I66" s="132"/>
      <c r="J66" s="53">
        <f>C66*単価票!$D$4</f>
        <v>0</v>
      </c>
      <c r="K66" s="53">
        <f>IF(D66="",0,VLOOKUP(D66,単価票!$C$5:$D$7,2,0))</f>
        <v>0</v>
      </c>
      <c r="L66" s="53">
        <f>IF(F66="*",(E66-1)*単価票!$D$11+単価票!$D$10,(E66-1)*単価票!$D$9+単価票!$D$8)</f>
        <v>0</v>
      </c>
      <c r="M66" s="53">
        <f>1*単価票!$D$15</f>
        <v>0</v>
      </c>
      <c r="N66" s="53">
        <f t="shared" si="0"/>
        <v>0</v>
      </c>
      <c r="O66" s="54">
        <f>単価票!$D$12*H66</f>
        <v>0</v>
      </c>
      <c r="P66" s="53">
        <f>IF(I66="*",単価票!$D$13,0)</f>
        <v>0</v>
      </c>
      <c r="Q66" s="53">
        <f t="shared" si="1"/>
        <v>0</v>
      </c>
      <c r="R66" s="114">
        <v>1.1000000000000001</v>
      </c>
      <c r="S66" s="53">
        <f t="shared" si="2"/>
        <v>0</v>
      </c>
    </row>
    <row r="67" spans="2:19" ht="15">
      <c r="B67" s="128" t="s">
        <v>317</v>
      </c>
      <c r="C67" s="134">
        <v>12</v>
      </c>
      <c r="D67" s="135"/>
      <c r="E67" s="120">
        <v>3</v>
      </c>
      <c r="F67" s="136"/>
      <c r="G67" s="137">
        <v>600</v>
      </c>
      <c r="H67" s="133"/>
      <c r="I67" s="132"/>
      <c r="J67" s="53">
        <f>C67*単価票!$D$4</f>
        <v>0</v>
      </c>
      <c r="K67" s="53">
        <f>IF(D67="",0,VLOOKUP(D67,単価票!$C$5:$D$7,2,0))</f>
        <v>0</v>
      </c>
      <c r="L67" s="53">
        <f>IF(F67="*",(E67-1)*単価票!$D$11+単価票!$D$10,(E67-1)*単価票!$D$9+単価票!$D$8)</f>
        <v>0</v>
      </c>
      <c r="M67" s="53">
        <f>1*単価票!$D$15</f>
        <v>0</v>
      </c>
      <c r="N67" s="53">
        <f t="shared" si="0"/>
        <v>0</v>
      </c>
      <c r="O67" s="54">
        <f>単価票!$D$12*H67</f>
        <v>0</v>
      </c>
      <c r="P67" s="53">
        <f>IF(I67="*",単価票!$D$13,0)</f>
        <v>0</v>
      </c>
      <c r="Q67" s="53">
        <f t="shared" si="1"/>
        <v>0</v>
      </c>
      <c r="R67" s="114">
        <v>1.1000000000000001</v>
      </c>
      <c r="S67" s="53">
        <f t="shared" si="2"/>
        <v>0</v>
      </c>
    </row>
    <row r="68" spans="2:19" ht="15">
      <c r="B68" s="125" t="s">
        <v>318</v>
      </c>
      <c r="C68" s="142">
        <v>12</v>
      </c>
      <c r="D68" s="143"/>
      <c r="E68" s="144">
        <v>3</v>
      </c>
      <c r="F68" s="145"/>
      <c r="G68" s="146">
        <v>0</v>
      </c>
      <c r="H68" s="126"/>
      <c r="I68" s="127"/>
      <c r="J68" s="53">
        <f>C68*単価票!$D$4</f>
        <v>0</v>
      </c>
      <c r="K68" s="53">
        <f>IF(D68="",0,VLOOKUP(D68,単価票!$C$5:$D$7,2,0))</f>
        <v>0</v>
      </c>
      <c r="L68" s="53">
        <f>IF(F68="*",(E68-1)*単価票!$D$11+単価票!$D$10,(E68-1)*単価票!$D$9+単価票!$D$8)</f>
        <v>0</v>
      </c>
      <c r="M68" s="53">
        <f>1*単価票!$D$15</f>
        <v>0</v>
      </c>
      <c r="N68" s="53">
        <f t="shared" ref="N68:N80" si="3">SUM(J68:M68)</f>
        <v>0</v>
      </c>
      <c r="O68" s="54">
        <f>単価票!$D$12*H68</f>
        <v>0</v>
      </c>
      <c r="P68" s="53">
        <f>IF(I68="*",単価票!$D$13,0)</f>
        <v>0</v>
      </c>
      <c r="Q68" s="53">
        <f t="shared" ref="Q68:Q76" si="4">(ROUNDDOWN((J68+K68+L68+M68)*G68,0))+O68+P68</f>
        <v>0</v>
      </c>
      <c r="R68" s="114">
        <v>1.1000000000000001</v>
      </c>
      <c r="S68" s="53">
        <f t="shared" ref="S68:S80" si="5">ROUNDDOWN(Q68*R68,0)</f>
        <v>0</v>
      </c>
    </row>
    <row r="69" spans="2:19" ht="15">
      <c r="B69" s="117" t="s">
        <v>319</v>
      </c>
      <c r="C69" s="147">
        <v>1</v>
      </c>
      <c r="D69" s="148">
        <v>2</v>
      </c>
      <c r="E69" s="120">
        <v>1</v>
      </c>
      <c r="F69" s="149"/>
      <c r="G69" s="150">
        <v>400</v>
      </c>
      <c r="H69" s="123"/>
      <c r="I69" s="124"/>
      <c r="J69" s="53">
        <f>C69*単価票!$D$4</f>
        <v>0</v>
      </c>
      <c r="K69" s="53">
        <f>IF(D69="",0,VLOOKUP(D69,単価票!$C$5:$D$7,2,0))</f>
        <v>0</v>
      </c>
      <c r="L69" s="53">
        <f>IF(F69="*",(E69-1)*単価票!$D$11+単価票!$D$10,(E69-1)*単価票!$D$9+単価票!$D$8)</f>
        <v>0</v>
      </c>
      <c r="M69" s="53">
        <f>1*単価票!$D$15</f>
        <v>0</v>
      </c>
      <c r="N69" s="53">
        <f t="shared" si="3"/>
        <v>0</v>
      </c>
      <c r="O69" s="54">
        <f>単価票!$D$12*H69</f>
        <v>0</v>
      </c>
      <c r="P69" s="53">
        <f>IF(I69="*",単価票!$D$13,0)</f>
        <v>0</v>
      </c>
      <c r="Q69" s="53">
        <f t="shared" si="4"/>
        <v>0</v>
      </c>
      <c r="R69" s="114">
        <v>1.1000000000000001</v>
      </c>
      <c r="S69" s="53">
        <f t="shared" si="5"/>
        <v>0</v>
      </c>
    </row>
    <row r="70" spans="2:19" ht="15">
      <c r="B70" s="128" t="s">
        <v>320</v>
      </c>
      <c r="C70" s="134">
        <v>1</v>
      </c>
      <c r="D70" s="135">
        <v>2</v>
      </c>
      <c r="E70" s="131">
        <v>1</v>
      </c>
      <c r="F70" s="136"/>
      <c r="G70" s="137">
        <v>100</v>
      </c>
      <c r="H70" s="133"/>
      <c r="I70" s="132"/>
      <c r="J70" s="53">
        <f>C70*単価票!$D$4</f>
        <v>0</v>
      </c>
      <c r="K70" s="53">
        <f>IF(D70="",0,VLOOKUP(D70,単価票!$C$5:$D$7,2,0))</f>
        <v>0</v>
      </c>
      <c r="L70" s="53">
        <f>IF(F70="*",(E70-1)*単価票!$D$11+単価票!$D$10,(E70-1)*単価票!$D$9+単価票!$D$8)</f>
        <v>0</v>
      </c>
      <c r="M70" s="53">
        <f>1*単価票!$D$15</f>
        <v>0</v>
      </c>
      <c r="N70" s="53">
        <f t="shared" si="3"/>
        <v>0</v>
      </c>
      <c r="O70" s="54">
        <f>単価票!$D$12*H70</f>
        <v>0</v>
      </c>
      <c r="P70" s="53">
        <f>IF(I70="*",単価票!$D$13,0)</f>
        <v>0</v>
      </c>
      <c r="Q70" s="53">
        <f t="shared" si="4"/>
        <v>0</v>
      </c>
      <c r="R70" s="114">
        <v>1.1000000000000001</v>
      </c>
      <c r="S70" s="53">
        <f t="shared" si="5"/>
        <v>0</v>
      </c>
    </row>
    <row r="71" spans="2:19" ht="15">
      <c r="B71" s="128" t="s">
        <v>321</v>
      </c>
      <c r="C71" s="134">
        <v>12</v>
      </c>
      <c r="D71" s="135"/>
      <c r="E71" s="131">
        <v>1</v>
      </c>
      <c r="F71" s="136"/>
      <c r="G71" s="137">
        <v>160</v>
      </c>
      <c r="H71" s="133"/>
      <c r="I71" s="132"/>
      <c r="J71" s="53">
        <f>C71*単価票!$D$4</f>
        <v>0</v>
      </c>
      <c r="K71" s="53">
        <f>IF(D71="",0,VLOOKUP(D71,単価票!$C$5:$D$7,2,0))</f>
        <v>0</v>
      </c>
      <c r="L71" s="53">
        <f>IF(F71="*",(E71-1)*単価票!$D$11+単価票!$D$10,(E71-1)*単価票!$D$9+単価票!$D$8)</f>
        <v>0</v>
      </c>
      <c r="M71" s="53">
        <f>1*単価票!$D$15</f>
        <v>0</v>
      </c>
      <c r="N71" s="53">
        <f t="shared" si="3"/>
        <v>0</v>
      </c>
      <c r="O71" s="54">
        <f>単価票!$D$12*H71</f>
        <v>0</v>
      </c>
      <c r="P71" s="53">
        <f>IF(I71="*",単価票!$D$13,0)</f>
        <v>0</v>
      </c>
      <c r="Q71" s="53">
        <f t="shared" si="4"/>
        <v>0</v>
      </c>
      <c r="R71" s="114">
        <v>1.1000000000000001</v>
      </c>
      <c r="S71" s="53">
        <f t="shared" si="5"/>
        <v>0</v>
      </c>
    </row>
    <row r="72" spans="2:19" ht="15">
      <c r="B72" s="125" t="s">
        <v>322</v>
      </c>
      <c r="C72" s="142">
        <v>12</v>
      </c>
      <c r="D72" s="143"/>
      <c r="E72" s="144">
        <v>1</v>
      </c>
      <c r="F72" s="145"/>
      <c r="G72" s="146">
        <v>10</v>
      </c>
      <c r="H72" s="126"/>
      <c r="I72" s="127"/>
      <c r="J72" s="53">
        <f>C72*単価票!$D$4</f>
        <v>0</v>
      </c>
      <c r="K72" s="53">
        <f>IF(D72="",0,VLOOKUP(D72,単価票!$C$5:$D$7,2,0))</f>
        <v>0</v>
      </c>
      <c r="L72" s="53">
        <f>IF(F72="*",(E72-1)*単価票!$D$11+単価票!$D$10,(E72-1)*単価票!$D$9+単価票!$D$8)</f>
        <v>0</v>
      </c>
      <c r="M72" s="53">
        <f>1*単価票!$D$15</f>
        <v>0</v>
      </c>
      <c r="N72" s="53">
        <f t="shared" si="3"/>
        <v>0</v>
      </c>
      <c r="O72" s="54">
        <f>単価票!$D$12*H72</f>
        <v>0</v>
      </c>
      <c r="P72" s="53">
        <f>IF(I72="*",単価票!$D$13,0)</f>
        <v>0</v>
      </c>
      <c r="Q72" s="53">
        <f t="shared" si="4"/>
        <v>0</v>
      </c>
      <c r="R72" s="114">
        <v>1.1000000000000001</v>
      </c>
      <c r="S72" s="53">
        <f t="shared" si="5"/>
        <v>0</v>
      </c>
    </row>
    <row r="73" spans="2:19" ht="15">
      <c r="B73" s="117" t="s">
        <v>323</v>
      </c>
      <c r="C73" s="138">
        <v>1</v>
      </c>
      <c r="D73" s="139">
        <v>2</v>
      </c>
      <c r="E73" s="120">
        <v>2</v>
      </c>
      <c r="F73" s="140"/>
      <c r="G73" s="141">
        <v>10</v>
      </c>
      <c r="H73" s="123"/>
      <c r="I73" s="124" t="s">
        <v>5</v>
      </c>
      <c r="J73" s="53">
        <f>C73*単価票!$D$4</f>
        <v>0</v>
      </c>
      <c r="K73" s="53">
        <f>IF(D73="",0,VLOOKUP(D73,単価票!$C$5:$D$7,2,0))</f>
        <v>0</v>
      </c>
      <c r="L73" s="53">
        <f>IF(F73="*",(E73-1)*単価票!$D$11+単価票!$D$10,(E73-1)*単価票!$D$9+単価票!$D$8)</f>
        <v>0</v>
      </c>
      <c r="M73" s="53">
        <f>1*単価票!$D$15</f>
        <v>0</v>
      </c>
      <c r="N73" s="53">
        <f t="shared" si="3"/>
        <v>0</v>
      </c>
      <c r="O73" s="54">
        <f>単価票!$D$12*H73</f>
        <v>0</v>
      </c>
      <c r="P73" s="53">
        <f>IF(I73="*",単価票!$D$13,0)</f>
        <v>0</v>
      </c>
      <c r="Q73" s="53">
        <f t="shared" si="4"/>
        <v>0</v>
      </c>
      <c r="R73" s="114">
        <v>1.1000000000000001</v>
      </c>
      <c r="S73" s="53">
        <f t="shared" si="5"/>
        <v>0</v>
      </c>
    </row>
    <row r="74" spans="2:19" ht="15">
      <c r="B74" s="128" t="s">
        <v>324</v>
      </c>
      <c r="C74" s="134">
        <v>1</v>
      </c>
      <c r="D74" s="135">
        <v>2</v>
      </c>
      <c r="E74" s="131">
        <v>2</v>
      </c>
      <c r="F74" s="136"/>
      <c r="G74" s="137">
        <v>0</v>
      </c>
      <c r="H74" s="133"/>
      <c r="I74" s="132"/>
      <c r="J74" s="53">
        <f>C74*単価票!$D$4</f>
        <v>0</v>
      </c>
      <c r="K74" s="53">
        <f>IF(D74="",0,VLOOKUP(D74,単価票!$C$5:$D$7,2,0))</f>
        <v>0</v>
      </c>
      <c r="L74" s="53">
        <f>IF(F74="*",(E74-1)*単価票!$D$11+単価票!$D$10,(E74-1)*単価票!$D$9+単価票!$D$8)</f>
        <v>0</v>
      </c>
      <c r="M74" s="53">
        <f>1*単価票!$D$15</f>
        <v>0</v>
      </c>
      <c r="N74" s="53">
        <f t="shared" si="3"/>
        <v>0</v>
      </c>
      <c r="O74" s="54">
        <f>単価票!$D$12*H74</f>
        <v>0</v>
      </c>
      <c r="P74" s="53">
        <f>IF(I74="*",単価票!$D$13,0)</f>
        <v>0</v>
      </c>
      <c r="Q74" s="53">
        <f t="shared" si="4"/>
        <v>0</v>
      </c>
      <c r="R74" s="114">
        <v>1.1000000000000001</v>
      </c>
      <c r="S74" s="53">
        <f t="shared" si="5"/>
        <v>0</v>
      </c>
    </row>
    <row r="75" spans="2:19" ht="15">
      <c r="B75" s="128" t="s">
        <v>325</v>
      </c>
      <c r="C75" s="134">
        <v>12</v>
      </c>
      <c r="D75" s="135"/>
      <c r="E75" s="120">
        <v>3</v>
      </c>
      <c r="F75" s="136"/>
      <c r="G75" s="137">
        <v>450</v>
      </c>
      <c r="H75" s="133"/>
      <c r="I75" s="132"/>
      <c r="J75" s="53">
        <f>C75*単価票!$D$4</f>
        <v>0</v>
      </c>
      <c r="K75" s="53">
        <f>IF(D75="",0,VLOOKUP(D75,単価票!$C$5:$D$7,2,0))</f>
        <v>0</v>
      </c>
      <c r="L75" s="53">
        <f>IF(F75="*",(E75-1)*単価票!$D$11+単価票!$D$10,(E75-1)*単価票!$D$9+単価票!$D$8)</f>
        <v>0</v>
      </c>
      <c r="M75" s="53">
        <f>1*単価票!$D$15</f>
        <v>0</v>
      </c>
      <c r="N75" s="53">
        <f t="shared" si="3"/>
        <v>0</v>
      </c>
      <c r="O75" s="54">
        <f>単価票!$D$12*H75</f>
        <v>0</v>
      </c>
      <c r="P75" s="53">
        <f>IF(I75="*",単価票!$D$13,0)</f>
        <v>0</v>
      </c>
      <c r="Q75" s="53">
        <f t="shared" si="4"/>
        <v>0</v>
      </c>
      <c r="R75" s="114">
        <v>1.1000000000000001</v>
      </c>
      <c r="S75" s="53">
        <f t="shared" si="5"/>
        <v>0</v>
      </c>
    </row>
    <row r="76" spans="2:19" ht="15">
      <c r="B76" s="125" t="s">
        <v>326</v>
      </c>
      <c r="C76" s="142">
        <v>12</v>
      </c>
      <c r="D76" s="143"/>
      <c r="E76" s="144">
        <v>3</v>
      </c>
      <c r="F76" s="145"/>
      <c r="G76" s="146">
        <v>10</v>
      </c>
      <c r="H76" s="126"/>
      <c r="I76" s="127"/>
      <c r="J76" s="53">
        <f>C76*単価票!$D$4</f>
        <v>0</v>
      </c>
      <c r="K76" s="53">
        <f>IF(D76="",0,VLOOKUP(D76,単価票!$C$5:$D$7,2,0))</f>
        <v>0</v>
      </c>
      <c r="L76" s="53">
        <f>IF(F76="*",(E76-1)*単価票!$D$11+単価票!$D$10,(E76-1)*単価票!$D$9+単価票!$D$8)</f>
        <v>0</v>
      </c>
      <c r="M76" s="53">
        <f>1*単価票!$D$15</f>
        <v>0</v>
      </c>
      <c r="N76" s="53">
        <f t="shared" si="3"/>
        <v>0</v>
      </c>
      <c r="O76" s="54">
        <f>単価票!$D$12*H76</f>
        <v>0</v>
      </c>
      <c r="P76" s="53">
        <f>IF(I76="*",単価票!$D$13,0)</f>
        <v>0</v>
      </c>
      <c r="Q76" s="53">
        <f t="shared" si="4"/>
        <v>0</v>
      </c>
      <c r="R76" s="114">
        <v>1.1000000000000001</v>
      </c>
      <c r="S76" s="53">
        <f t="shared" si="5"/>
        <v>0</v>
      </c>
    </row>
    <row r="77" spans="2:19" ht="15">
      <c r="B77" s="117" t="s">
        <v>327</v>
      </c>
      <c r="C77" s="147">
        <v>1</v>
      </c>
      <c r="D77" s="148">
        <v>2</v>
      </c>
      <c r="E77" s="120">
        <v>1</v>
      </c>
      <c r="F77" s="149"/>
      <c r="G77" s="150">
        <v>450</v>
      </c>
      <c r="H77" s="123"/>
      <c r="I77" s="124"/>
      <c r="J77" s="53">
        <f>C77*単価票!$D$4</f>
        <v>0</v>
      </c>
      <c r="K77" s="53">
        <f>IF(D77="",0,VLOOKUP(D77,単価票!$C$5:$D$7,2,0))</f>
        <v>0</v>
      </c>
      <c r="L77" s="53">
        <f>IF(F77="*",(E77-1)*単価票!$D$11+単価票!$D$10,(E77-1)*単価票!$D$9+単価票!$D$8)</f>
        <v>0</v>
      </c>
      <c r="M77" s="53">
        <f>1*単価票!$D$15</f>
        <v>0</v>
      </c>
      <c r="N77" s="53">
        <f t="shared" si="3"/>
        <v>0</v>
      </c>
      <c r="O77" s="54">
        <f>単価票!$D$12*H77</f>
        <v>0</v>
      </c>
      <c r="P77" s="53">
        <f>IF(I77="*",単価票!$D$13,0)</f>
        <v>0</v>
      </c>
      <c r="Q77" s="53">
        <f>(ROUNDDOWN((J77+K77+L77+M77)*G77,0))+O77+P77</f>
        <v>0</v>
      </c>
      <c r="R77" s="114">
        <v>1.1000000000000001</v>
      </c>
      <c r="S77" s="53">
        <f t="shared" si="5"/>
        <v>0</v>
      </c>
    </row>
    <row r="78" spans="2:19" ht="15">
      <c r="B78" s="128" t="s">
        <v>328</v>
      </c>
      <c r="C78" s="134">
        <v>1</v>
      </c>
      <c r="D78" s="135">
        <v>2</v>
      </c>
      <c r="E78" s="131">
        <v>1</v>
      </c>
      <c r="F78" s="136"/>
      <c r="G78" s="137">
        <v>100</v>
      </c>
      <c r="H78" s="133"/>
      <c r="I78" s="132"/>
      <c r="J78" s="53">
        <f>C78*単価票!$D$4</f>
        <v>0</v>
      </c>
      <c r="K78" s="53">
        <f>IF(D78="",0,VLOOKUP(D78,単価票!$C$5:$D$7,2,0))</f>
        <v>0</v>
      </c>
      <c r="L78" s="53">
        <f>IF(F78="*",(E78-1)*単価票!$D$11+単価票!$D$10,(E78-1)*単価票!$D$9+単価票!$D$8)</f>
        <v>0</v>
      </c>
      <c r="M78" s="53">
        <f>1*単価票!$D$15</f>
        <v>0</v>
      </c>
      <c r="N78" s="53">
        <f t="shared" si="3"/>
        <v>0</v>
      </c>
      <c r="O78" s="54">
        <f>単価票!$D$12*H78</f>
        <v>0</v>
      </c>
      <c r="P78" s="53">
        <f>IF(I78="*",単価票!$D$13,0)</f>
        <v>0</v>
      </c>
      <c r="Q78" s="53">
        <f>(ROUNDDOWN((J78+K78+L78+M78)*G78,0))+O78+P78</f>
        <v>0</v>
      </c>
      <c r="R78" s="114">
        <v>1.1000000000000001</v>
      </c>
      <c r="S78" s="53">
        <f t="shared" si="5"/>
        <v>0</v>
      </c>
    </row>
    <row r="79" spans="2:19" ht="15">
      <c r="B79" s="128" t="s">
        <v>329</v>
      </c>
      <c r="C79" s="134">
        <v>12</v>
      </c>
      <c r="D79" s="135"/>
      <c r="E79" s="131">
        <v>1</v>
      </c>
      <c r="F79" s="136"/>
      <c r="G79" s="137">
        <v>160</v>
      </c>
      <c r="H79" s="133"/>
      <c r="I79" s="132"/>
      <c r="J79" s="53">
        <f>C79*単価票!$D$4</f>
        <v>0</v>
      </c>
      <c r="K79" s="53">
        <f>IF(D79="",0,VLOOKUP(D79,単価票!$C$5:$D$7,2,0))</f>
        <v>0</v>
      </c>
      <c r="L79" s="53">
        <f>IF(F79="*",(E79-1)*単価票!$D$11+単価票!$D$10,(E79-1)*単価票!$D$9+単価票!$D$8)</f>
        <v>0</v>
      </c>
      <c r="M79" s="53">
        <f>1*単価票!$D$15</f>
        <v>0</v>
      </c>
      <c r="N79" s="53">
        <f t="shared" si="3"/>
        <v>0</v>
      </c>
      <c r="O79" s="54">
        <f>単価票!$D$12*H79</f>
        <v>0</v>
      </c>
      <c r="P79" s="53">
        <f>IF(I79="*",単価票!$D$13,0)</f>
        <v>0</v>
      </c>
      <c r="Q79" s="53">
        <f>(ROUNDDOWN((J79+K79+L79+M79)*G79,0))+O79+P79</f>
        <v>0</v>
      </c>
      <c r="R79" s="114">
        <v>1.1000000000000001</v>
      </c>
      <c r="S79" s="53">
        <f t="shared" si="5"/>
        <v>0</v>
      </c>
    </row>
    <row r="80" spans="2:19" ht="15">
      <c r="B80" s="125" t="s">
        <v>330</v>
      </c>
      <c r="C80" s="142">
        <v>12</v>
      </c>
      <c r="D80" s="143"/>
      <c r="E80" s="144">
        <v>1</v>
      </c>
      <c r="F80" s="145"/>
      <c r="G80" s="146">
        <v>10</v>
      </c>
      <c r="H80" s="126"/>
      <c r="I80" s="127"/>
      <c r="J80" s="53">
        <f>C80*単価票!$D$4</f>
        <v>0</v>
      </c>
      <c r="K80" s="53">
        <f>IF(D80="",0,VLOOKUP(D80,単価票!$C$5:$D$7,2,0))</f>
        <v>0</v>
      </c>
      <c r="L80" s="53">
        <f>IF(F80="*",(E80-1)*単価票!$D$11+単価票!$D$10,(E80-1)*単価票!$D$9+単価票!$D$8)</f>
        <v>0</v>
      </c>
      <c r="M80" s="53">
        <f>1*単価票!$D$15</f>
        <v>0</v>
      </c>
      <c r="N80" s="53">
        <f t="shared" si="3"/>
        <v>0</v>
      </c>
      <c r="O80" s="54">
        <f>単価票!$D$12*H80</f>
        <v>0</v>
      </c>
      <c r="P80" s="53">
        <f>IF(I80="*",単価票!$D$13,0)</f>
        <v>0</v>
      </c>
      <c r="Q80" s="53">
        <f>(ROUNDDOWN((J80+K80+L80+M80)*G80,0))+O80+P80</f>
        <v>0</v>
      </c>
      <c r="R80" s="114">
        <v>1.1000000000000001</v>
      </c>
      <c r="S80" s="53">
        <f t="shared" si="5"/>
        <v>0</v>
      </c>
    </row>
    <row r="81" spans="1:22">
      <c r="B81" s="173" t="s">
        <v>0</v>
      </c>
      <c r="C81" s="174"/>
      <c r="D81" s="174"/>
      <c r="E81" s="175"/>
      <c r="F81" s="104"/>
      <c r="G81" s="155">
        <f>SUM(G3:G80)</f>
        <v>99820</v>
      </c>
      <c r="H81" s="155">
        <f>SUM(H3:H80)</f>
        <v>550</v>
      </c>
      <c r="I81" s="17"/>
      <c r="J81" s="17"/>
      <c r="K81" s="17"/>
      <c r="L81" s="17"/>
      <c r="M81" s="17"/>
      <c r="N81" s="17"/>
      <c r="O81" s="17"/>
      <c r="P81" s="17"/>
      <c r="Q81" s="151">
        <f>SUM(Q3:Q80)</f>
        <v>0</v>
      </c>
      <c r="R81" s="151"/>
      <c r="S81" s="114">
        <f>SUM(S3:S80)</f>
        <v>0</v>
      </c>
    </row>
    <row r="83" spans="1:22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</row>
    <row r="84" spans="1:22">
      <c r="A84" s="152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</row>
    <row r="85" spans="1:22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</row>
    <row r="86" spans="1:22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</row>
    <row r="87" spans="1:22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</row>
    <row r="88" spans="1:22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</row>
    <row r="89" spans="1:22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</row>
    <row r="90" spans="1:22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</row>
    <row r="91" spans="1:22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</row>
    <row r="92" spans="1:22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</row>
    <row r="93" spans="1:22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</row>
    <row r="94" spans="1:22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</row>
    <row r="95" spans="1:22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</row>
    <row r="96" spans="1:22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</row>
    <row r="97" spans="1:22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</row>
    <row r="98" spans="1:22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</row>
    <row r="99" spans="1:22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</row>
    <row r="100" spans="1:22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</row>
    <row r="101" spans="1:22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</row>
    <row r="102" spans="1:22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</row>
    <row r="103" spans="1:22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</row>
    <row r="104" spans="1:22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</row>
    <row r="105" spans="1:22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</row>
    <row r="106" spans="1:22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</row>
    <row r="107" spans="1:22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</row>
    <row r="108" spans="1:22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</row>
    <row r="109" spans="1:22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</row>
  </sheetData>
  <mergeCells count="1">
    <mergeCell ref="B81:E81"/>
  </mergeCells>
  <phoneticPr fontId="9"/>
  <printOptions horizontalCentered="1" verticalCentered="1"/>
  <pageMargins left="0.59055118110236227" right="0.39370078740157483" top="0.78740157480314965" bottom="0.43307086614173229" header="0" footer="0"/>
  <pageSetup paperSize="9" scale="79" fitToHeight="0" orientation="landscape" blackAndWhite="1" r:id="rId1"/>
  <headerFooter alignWithMargins="0">
    <oddFooter>&amp;Rページ　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単価票</vt:lpstr>
      <vt:lpstr>①国民健康保険</vt:lpstr>
      <vt:lpstr>②後期高齢者（賦課）</vt:lpstr>
      <vt:lpstr>③後期高齢者（収納）</vt:lpstr>
      <vt:lpstr>④介護保険</vt:lpstr>
      <vt:lpstr>①国民健康保険!Print_Area</vt:lpstr>
      <vt:lpstr>'②後期高齢者（賦課）'!Print_Area</vt:lpstr>
      <vt:lpstr>④介護保険!Print_Area</vt:lpstr>
      <vt:lpstr>単価票!Print_Area</vt:lpstr>
      <vt:lpstr>①国民健康保険!Print_Titles</vt:lpstr>
      <vt:lpstr>'②後期高齢者（賦課）'!Print_Titles</vt:lpstr>
      <vt:lpstr>④介護保険!Print_Titles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take-stick</dc:creator>
  <cp:lastModifiedBy>C05175</cp:lastModifiedBy>
  <cp:lastPrinted>2022-11-08T04:55:49Z</cp:lastPrinted>
  <dcterms:created xsi:type="dcterms:W3CDTF">1997-01-08T22:48:59Z</dcterms:created>
  <dcterms:modified xsi:type="dcterms:W3CDTF">2022-12-01T01:30:41Z</dcterms:modified>
</cp:coreProperties>
</file>