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mc:AlternateContent xmlns:mc="http://schemas.openxmlformats.org/markup-compatibility/2006">
    <mc:Choice Requires="x15">
      <x15ac:absPath xmlns:x15ac="http://schemas.microsoft.com/office/spreadsheetml/2010/11/ac" url="C:\Users\127349\Desktop\"/>
    </mc:Choice>
  </mc:AlternateContent>
  <xr:revisionPtr revIDLastSave="0" documentId="8_{CFD1EEBE-DACC-45CD-8890-C517235E0BA6}" xr6:coauthVersionLast="47" xr6:coauthVersionMax="47" xr10:uidLastSave="{00000000-0000-0000-0000-000000000000}"/>
  <bookViews>
    <workbookView xWindow="-120" yWindow="-120" windowWidth="20730" windowHeight="11040" xr2:uid="{DCFFCF29-FA22-4411-819D-25F2AA998780}"/>
  </bookViews>
  <sheets>
    <sheet name="様式４" sheetId="1" r:id="rId1"/>
  </sheets>
  <externalReferences>
    <externalReference r:id="rId2"/>
  </externalReferences>
  <definedNames>
    <definedName name="_xlnm.Print_Area" localSheetId="0">様式４!$A$1:$K$98</definedName>
    <definedName name="使用電力調整率" localSheetId="0">#REF!</definedName>
    <definedName name="使用電力調整率">#REF!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92" i="1" l="1"/>
  <c r="J89" i="1"/>
  <c r="H89" i="1"/>
  <c r="H88" i="1"/>
  <c r="J88" i="1" s="1"/>
  <c r="F88" i="1"/>
  <c r="E88" i="1"/>
  <c r="C88" i="1"/>
  <c r="B88" i="1"/>
  <c r="H87" i="1"/>
  <c r="J87" i="1" s="1"/>
  <c r="G87" i="1"/>
  <c r="H86" i="1"/>
  <c r="J86" i="1" s="1"/>
  <c r="G86" i="1"/>
  <c r="H85" i="1"/>
  <c r="J85" i="1" s="1"/>
  <c r="G85" i="1"/>
  <c r="H84" i="1"/>
  <c r="J84" i="1" s="1"/>
  <c r="G84" i="1"/>
  <c r="E84" i="1"/>
  <c r="C84" i="1"/>
  <c r="F84" i="1" s="1"/>
  <c r="B84" i="1"/>
  <c r="J83" i="1"/>
  <c r="H83" i="1"/>
  <c r="H82" i="1"/>
  <c r="J82" i="1" s="1"/>
  <c r="F82" i="1"/>
  <c r="K82" i="1" s="1"/>
  <c r="E82" i="1"/>
  <c r="C82" i="1"/>
  <c r="B82" i="1"/>
  <c r="H81" i="1"/>
  <c r="J81" i="1" s="1"/>
  <c r="G81" i="1"/>
  <c r="H80" i="1"/>
  <c r="J80" i="1" s="1"/>
  <c r="G80" i="1"/>
  <c r="H79" i="1"/>
  <c r="J79" i="1" s="1"/>
  <c r="G79" i="1"/>
  <c r="J78" i="1"/>
  <c r="H78" i="1"/>
  <c r="G78" i="1"/>
  <c r="E78" i="1"/>
  <c r="C78" i="1"/>
  <c r="F78" i="1" s="1"/>
  <c r="K78" i="1" s="1"/>
  <c r="B78" i="1"/>
  <c r="J77" i="1"/>
  <c r="H77" i="1"/>
  <c r="J76" i="1"/>
  <c r="H76" i="1"/>
  <c r="F76" i="1"/>
  <c r="K76" i="1" s="1"/>
  <c r="E76" i="1"/>
  <c r="C76" i="1"/>
  <c r="B76" i="1"/>
  <c r="H75" i="1"/>
  <c r="J75" i="1" s="1"/>
  <c r="H74" i="1"/>
  <c r="J74" i="1" s="1"/>
  <c r="E74" i="1"/>
  <c r="C74" i="1"/>
  <c r="F74" i="1" s="1"/>
  <c r="K74" i="1" s="1"/>
  <c r="B74" i="1"/>
  <c r="H73" i="1"/>
  <c r="J73" i="1" s="1"/>
  <c r="H72" i="1"/>
  <c r="J72" i="1" s="1"/>
  <c r="E72" i="1"/>
  <c r="C72" i="1"/>
  <c r="F72" i="1" s="1"/>
  <c r="B72" i="1"/>
  <c r="J71" i="1"/>
  <c r="H71" i="1"/>
  <c r="H70" i="1"/>
  <c r="J70" i="1" s="1"/>
  <c r="K70" i="1" s="1"/>
  <c r="F70" i="1"/>
  <c r="E70" i="1"/>
  <c r="C70" i="1"/>
  <c r="B70" i="1"/>
  <c r="H69" i="1"/>
  <c r="J69" i="1" s="1"/>
  <c r="J68" i="1"/>
  <c r="H68" i="1"/>
  <c r="E68" i="1"/>
  <c r="C68" i="1"/>
  <c r="F68" i="1" s="1"/>
  <c r="B68" i="1"/>
  <c r="J67" i="1"/>
  <c r="H67" i="1"/>
  <c r="H66" i="1"/>
  <c r="J66" i="1" s="1"/>
  <c r="E66" i="1"/>
  <c r="C66" i="1"/>
  <c r="F66" i="1" s="1"/>
  <c r="K66" i="1" s="1"/>
  <c r="B66" i="1"/>
  <c r="J65" i="1"/>
  <c r="H65" i="1"/>
  <c r="H64" i="1"/>
  <c r="J64" i="1" s="1"/>
  <c r="F64" i="1"/>
  <c r="E64" i="1"/>
  <c r="C64" i="1"/>
  <c r="B64" i="1"/>
  <c r="H63" i="1"/>
  <c r="J63" i="1" s="1"/>
  <c r="J62" i="1"/>
  <c r="H62" i="1"/>
  <c r="E62" i="1"/>
  <c r="C62" i="1"/>
  <c r="F62" i="1" s="1"/>
  <c r="B62" i="1"/>
  <c r="J61" i="1"/>
  <c r="H61" i="1"/>
  <c r="H60" i="1"/>
  <c r="J60" i="1" s="1"/>
  <c r="E60" i="1"/>
  <c r="C60" i="1"/>
  <c r="F60" i="1" s="1"/>
  <c r="K60" i="1" s="1"/>
  <c r="B60" i="1"/>
  <c r="J59" i="1"/>
  <c r="H59" i="1"/>
  <c r="K58" i="1"/>
  <c r="J58" i="1"/>
  <c r="H58" i="1"/>
  <c r="F58" i="1"/>
  <c r="E58" i="1"/>
  <c r="C58" i="1"/>
  <c r="B58" i="1"/>
  <c r="H57" i="1"/>
  <c r="J57" i="1" s="1"/>
  <c r="J56" i="1"/>
  <c r="H56" i="1"/>
  <c r="E56" i="1"/>
  <c r="F56" i="1" s="1"/>
  <c r="C56" i="1"/>
  <c r="B56" i="1"/>
  <c r="H55" i="1"/>
  <c r="J55" i="1" s="1"/>
  <c r="H54" i="1"/>
  <c r="J54" i="1" s="1"/>
  <c r="E54" i="1"/>
  <c r="C54" i="1"/>
  <c r="F54" i="1" s="1"/>
  <c r="B54" i="1"/>
  <c r="J53" i="1"/>
  <c r="H53" i="1"/>
  <c r="J52" i="1"/>
  <c r="H52" i="1"/>
  <c r="F52" i="1"/>
  <c r="K52" i="1" s="1"/>
  <c r="E52" i="1"/>
  <c r="C52" i="1"/>
  <c r="B52" i="1"/>
  <c r="H51" i="1"/>
  <c r="J51" i="1" s="1"/>
  <c r="J50" i="1"/>
  <c r="H50" i="1"/>
  <c r="E50" i="1"/>
  <c r="C50" i="1"/>
  <c r="F50" i="1" s="1"/>
  <c r="B50" i="1"/>
  <c r="H49" i="1"/>
  <c r="J49" i="1" s="1"/>
  <c r="H48" i="1"/>
  <c r="J48" i="1" s="1"/>
  <c r="E48" i="1"/>
  <c r="C48" i="1"/>
  <c r="F48" i="1" s="1"/>
  <c r="B48" i="1"/>
  <c r="J47" i="1"/>
  <c r="H47" i="1"/>
  <c r="H46" i="1"/>
  <c r="J46" i="1" s="1"/>
  <c r="K46" i="1" s="1"/>
  <c r="F46" i="1"/>
  <c r="E46" i="1"/>
  <c r="C46" i="1"/>
  <c r="B46" i="1"/>
  <c r="H45" i="1"/>
  <c r="J45" i="1" s="1"/>
  <c r="J44" i="1"/>
  <c r="H44" i="1"/>
  <c r="E44" i="1"/>
  <c r="C44" i="1"/>
  <c r="F44" i="1" s="1"/>
  <c r="B44" i="1"/>
  <c r="J43" i="1"/>
  <c r="H43" i="1"/>
  <c r="H42" i="1"/>
  <c r="J42" i="1" s="1"/>
  <c r="E42" i="1"/>
  <c r="C42" i="1"/>
  <c r="F42" i="1" s="1"/>
  <c r="K42" i="1" s="1"/>
  <c r="B42" i="1"/>
  <c r="J41" i="1"/>
  <c r="H41" i="1"/>
  <c r="H40" i="1"/>
  <c r="J40" i="1" s="1"/>
  <c r="F40" i="1"/>
  <c r="E40" i="1"/>
  <c r="C40" i="1"/>
  <c r="B40" i="1"/>
  <c r="H39" i="1"/>
  <c r="J39" i="1" s="1"/>
  <c r="J38" i="1"/>
  <c r="H38" i="1"/>
  <c r="J37" i="1"/>
  <c r="H37" i="1"/>
  <c r="H36" i="1"/>
  <c r="J36" i="1" s="1"/>
  <c r="K36" i="1" s="1"/>
  <c r="F36" i="1"/>
  <c r="E36" i="1"/>
  <c r="C36" i="1"/>
  <c r="B36" i="1"/>
  <c r="H35" i="1"/>
  <c r="J35" i="1" s="1"/>
  <c r="J34" i="1"/>
  <c r="H34" i="1"/>
  <c r="E34" i="1"/>
  <c r="C34" i="1"/>
  <c r="F34" i="1" s="1"/>
  <c r="K34" i="1" s="1"/>
  <c r="B34" i="1"/>
  <c r="J33" i="1"/>
  <c r="H33" i="1"/>
  <c r="H32" i="1"/>
  <c r="J32" i="1" s="1"/>
  <c r="E32" i="1"/>
  <c r="C32" i="1"/>
  <c r="F32" i="1" s="1"/>
  <c r="B32" i="1"/>
  <c r="J31" i="1"/>
  <c r="H31" i="1"/>
  <c r="H30" i="1"/>
  <c r="J30" i="1" s="1"/>
  <c r="F30" i="1"/>
  <c r="K30" i="1" s="1"/>
  <c r="E30" i="1"/>
  <c r="C30" i="1"/>
  <c r="B30" i="1"/>
  <c r="H29" i="1"/>
  <c r="J29" i="1" s="1"/>
  <c r="J28" i="1"/>
  <c r="H28" i="1"/>
  <c r="E28" i="1"/>
  <c r="F28" i="1" s="1"/>
  <c r="C28" i="1"/>
  <c r="B28" i="1"/>
  <c r="J27" i="1"/>
  <c r="H27" i="1"/>
  <c r="H26" i="1"/>
  <c r="J26" i="1" s="1"/>
  <c r="E26" i="1"/>
  <c r="C26" i="1"/>
  <c r="F26" i="1" s="1"/>
  <c r="K26" i="1" s="1"/>
  <c r="B26" i="1"/>
  <c r="J25" i="1"/>
  <c r="H25" i="1"/>
  <c r="K24" i="1"/>
  <c r="J24" i="1"/>
  <c r="H24" i="1"/>
  <c r="F24" i="1"/>
  <c r="E24" i="1"/>
  <c r="C24" i="1"/>
  <c r="B24" i="1"/>
  <c r="H23" i="1"/>
  <c r="J23" i="1" s="1"/>
  <c r="J22" i="1"/>
  <c r="H22" i="1"/>
  <c r="E22" i="1"/>
  <c r="F22" i="1" s="1"/>
  <c r="C22" i="1"/>
  <c r="B22" i="1"/>
  <c r="H21" i="1"/>
  <c r="J21" i="1" s="1"/>
  <c r="H20" i="1"/>
  <c r="J20" i="1" s="1"/>
  <c r="E20" i="1"/>
  <c r="C20" i="1"/>
  <c r="F20" i="1" s="1"/>
  <c r="K20" i="1" s="1"/>
  <c r="B20" i="1"/>
  <c r="J19" i="1"/>
  <c r="H19" i="1"/>
  <c r="J18" i="1"/>
  <c r="H18" i="1"/>
  <c r="F18" i="1"/>
  <c r="K18" i="1" s="1"/>
  <c r="E18" i="1"/>
  <c r="C18" i="1"/>
  <c r="B18" i="1"/>
  <c r="H17" i="1"/>
  <c r="J17" i="1" s="1"/>
  <c r="J16" i="1"/>
  <c r="H16" i="1"/>
  <c r="E16" i="1"/>
  <c r="C16" i="1"/>
  <c r="F16" i="1" s="1"/>
  <c r="B16" i="1"/>
  <c r="H15" i="1"/>
  <c r="J15" i="1" s="1"/>
  <c r="H14" i="1"/>
  <c r="J14" i="1" s="1"/>
  <c r="E14" i="1"/>
  <c r="C14" i="1"/>
  <c r="F14" i="1" s="1"/>
  <c r="B14" i="1"/>
  <c r="J13" i="1"/>
  <c r="H13" i="1"/>
  <c r="H12" i="1"/>
  <c r="J12" i="1" s="1"/>
  <c r="K12" i="1" s="1"/>
  <c r="F12" i="1"/>
  <c r="E12" i="1"/>
  <c r="C12" i="1"/>
  <c r="B12" i="1"/>
  <c r="A12" i="1"/>
  <c r="A14" i="1" s="1"/>
  <c r="A16" i="1" s="1"/>
  <c r="A18" i="1" s="1"/>
  <c r="A20" i="1" s="1"/>
  <c r="A22" i="1" s="1"/>
  <c r="A24" i="1" s="1"/>
  <c r="A26" i="1" s="1"/>
  <c r="A28" i="1" s="1"/>
  <c r="A30" i="1" s="1"/>
  <c r="A32" i="1" s="1"/>
  <c r="A34" i="1" s="1"/>
  <c r="A36" i="1" s="1"/>
  <c r="A40" i="1" s="1"/>
  <c r="A42" i="1" s="1"/>
  <c r="A44" i="1" s="1"/>
  <c r="A46" i="1" s="1"/>
  <c r="A48" i="1" s="1"/>
  <c r="A50" i="1" s="1"/>
  <c r="A52" i="1" s="1"/>
  <c r="A54" i="1" s="1"/>
  <c r="A56" i="1" s="1"/>
  <c r="A58" i="1" s="1"/>
  <c r="A60" i="1" s="1"/>
  <c r="A62" i="1" s="1"/>
  <c r="A64" i="1" s="1"/>
  <c r="A66" i="1" s="1"/>
  <c r="A68" i="1" s="1"/>
  <c r="A70" i="1" s="1"/>
  <c r="A72" i="1" s="1"/>
  <c r="A74" i="1" s="1"/>
  <c r="A76" i="1" s="1"/>
  <c r="A78" i="1" s="1"/>
  <c r="A82" i="1" s="1"/>
  <c r="A84" i="1" s="1"/>
  <c r="A88" i="1" s="1"/>
  <c r="H11" i="1"/>
  <c r="J11" i="1" s="1"/>
  <c r="J10" i="1"/>
  <c r="H10" i="1"/>
  <c r="H90" i="1" s="1"/>
  <c r="E10" i="1"/>
  <c r="C10" i="1"/>
  <c r="C90" i="1" s="1"/>
  <c r="B10" i="1"/>
  <c r="A3" i="1"/>
  <c r="K40" i="1" l="1"/>
  <c r="J90" i="1"/>
  <c r="K44" i="1"/>
  <c r="K14" i="1"/>
  <c r="K54" i="1"/>
  <c r="K84" i="1"/>
  <c r="K48" i="1"/>
  <c r="K64" i="1"/>
  <c r="K88" i="1"/>
  <c r="K68" i="1"/>
  <c r="K22" i="1"/>
  <c r="K28" i="1"/>
  <c r="K16" i="1"/>
  <c r="K62" i="1"/>
  <c r="K32" i="1"/>
  <c r="K56" i="1"/>
  <c r="K72" i="1"/>
  <c r="K50" i="1"/>
  <c r="F10" i="1"/>
  <c r="F90" i="1" l="1"/>
  <c r="K10" i="1"/>
  <c r="K90" i="1" s="1"/>
  <c r="K92" i="1" s="1"/>
  <c r="K94" i="1" s="1"/>
</calcChain>
</file>

<file path=xl/sharedStrings.xml><?xml version="1.0" encoding="utf-8"?>
<sst xmlns="http://schemas.openxmlformats.org/spreadsheetml/2006/main" count="107" uniqueCount="40">
  <si>
    <t xml:space="preserve">
住　　　　 　所
商号又は名称
代表者職氏名　　　　　　　　　　　　　　　　　　　　　　　印</t>
    <rPh sb="1" eb="2">
      <t>ジュウ</t>
    </rPh>
    <rPh sb="8" eb="9">
      <t>ショ</t>
    </rPh>
    <rPh sb="11" eb="13">
      <t>ショウゴウ</t>
    </rPh>
    <rPh sb="13" eb="14">
      <t>マタ</t>
    </rPh>
    <rPh sb="15" eb="17">
      <t>メイショウ</t>
    </rPh>
    <rPh sb="19" eb="22">
      <t>ダイヒョウシャ</t>
    </rPh>
    <rPh sb="22" eb="23">
      <t>ショク</t>
    </rPh>
    <rPh sb="23" eb="25">
      <t>シメイ</t>
    </rPh>
    <rPh sb="24" eb="25">
      <t>メイ</t>
    </rPh>
    <rPh sb="48" eb="49">
      <t>イン</t>
    </rPh>
    <phoneticPr fontId="3"/>
  </si>
  <si>
    <t>入札金額内訳明細書</t>
    <rPh sb="0" eb="4">
      <t>ニュウサツキンガク</t>
    </rPh>
    <rPh sb="4" eb="9">
      <t>ウチワケメイサイショ</t>
    </rPh>
    <phoneticPr fontId="3"/>
  </si>
  <si>
    <t>No.</t>
    <phoneticPr fontId="3"/>
  </si>
  <si>
    <t>施設名</t>
    <rPh sb="0" eb="2">
      <t>シセツ</t>
    </rPh>
    <rPh sb="2" eb="3">
      <t>メイ</t>
    </rPh>
    <phoneticPr fontId="3"/>
  </si>
  <si>
    <t>基本料金</t>
    <rPh sb="0" eb="2">
      <t>キホン</t>
    </rPh>
    <rPh sb="2" eb="4">
      <t>リョウキン</t>
    </rPh>
    <phoneticPr fontId="3"/>
  </si>
  <si>
    <t>従量料金</t>
    <rPh sb="0" eb="2">
      <t>ジュウリョウ</t>
    </rPh>
    <rPh sb="2" eb="4">
      <t>リョウキン</t>
    </rPh>
    <phoneticPr fontId="3"/>
  </si>
  <si>
    <t>総計（円）</t>
    <rPh sb="0" eb="1">
      <t>フサ</t>
    </rPh>
    <rPh sb="1" eb="2">
      <t>ケイ</t>
    </rPh>
    <phoneticPr fontId="3"/>
  </si>
  <si>
    <t>予定契約  
電力</t>
    <rPh sb="0" eb="2">
      <t>ヨテイ</t>
    </rPh>
    <rPh sb="2" eb="4">
      <t>ケイヤク</t>
    </rPh>
    <rPh sb="7" eb="9">
      <t>デンリョク</t>
    </rPh>
    <phoneticPr fontId="3"/>
  </si>
  <si>
    <t>単価
（円/ｋW・月）</t>
    <rPh sb="0" eb="2">
      <t>タンカ</t>
    </rPh>
    <phoneticPr fontId="3"/>
  </si>
  <si>
    <t>力率</t>
    <rPh sb="0" eb="1">
      <t>チカラ</t>
    </rPh>
    <rPh sb="1" eb="2">
      <t>リツ</t>
    </rPh>
    <phoneticPr fontId="3"/>
  </si>
  <si>
    <t>基本料金（円）</t>
    <rPh sb="0" eb="2">
      <t>キホン</t>
    </rPh>
    <rPh sb="2" eb="4">
      <t>リョウキン</t>
    </rPh>
    <rPh sb="5" eb="6">
      <t>エン</t>
    </rPh>
    <phoneticPr fontId="3"/>
  </si>
  <si>
    <t>予定使用電力量</t>
    <rPh sb="0" eb="2">
      <t>ヨテイ</t>
    </rPh>
    <rPh sb="2" eb="4">
      <t>シヨウ</t>
    </rPh>
    <rPh sb="4" eb="6">
      <t>デンリョク</t>
    </rPh>
    <rPh sb="6" eb="7">
      <t>リョウ</t>
    </rPh>
    <phoneticPr fontId="3"/>
  </si>
  <si>
    <t>単価　　　                 　　　　　（円/ｋWｈ）</t>
    <rPh sb="0" eb="2">
      <t>タンカ</t>
    </rPh>
    <phoneticPr fontId="3"/>
  </si>
  <si>
    <t>従量料金（円）</t>
    <rPh sb="0" eb="2">
      <t>ジュウリョウ</t>
    </rPh>
    <rPh sb="2" eb="4">
      <t>リョウキン</t>
    </rPh>
    <rPh sb="5" eb="6">
      <t>エン</t>
    </rPh>
    <phoneticPr fontId="3"/>
  </si>
  <si>
    <t>（ｋＷ）</t>
    <phoneticPr fontId="3"/>
  </si>
  <si>
    <t>※小数点以下
第2位迄記入</t>
    <rPh sb="1" eb="4">
      <t>ショウスウテン</t>
    </rPh>
    <rPh sb="4" eb="6">
      <t>イカ</t>
    </rPh>
    <rPh sb="7" eb="8">
      <t>ダイ</t>
    </rPh>
    <rPh sb="9" eb="10">
      <t>イ</t>
    </rPh>
    <rPh sb="10" eb="11">
      <t>マデ</t>
    </rPh>
    <rPh sb="11" eb="13">
      <t>キニュウ</t>
    </rPh>
    <phoneticPr fontId="3"/>
  </si>
  <si>
    <t>（％）</t>
    <phoneticPr fontId="3"/>
  </si>
  <si>
    <t>※月毎の料金を小数点以下第３位切捨てし、12倍したもの</t>
    <rPh sb="1" eb="3">
      <t>ツキゴト</t>
    </rPh>
    <rPh sb="4" eb="6">
      <t>リョウキン</t>
    </rPh>
    <rPh sb="7" eb="10">
      <t>ショウスウテン</t>
    </rPh>
    <rPh sb="10" eb="12">
      <t>イカ</t>
    </rPh>
    <rPh sb="12" eb="13">
      <t>ダイ</t>
    </rPh>
    <rPh sb="14" eb="15">
      <t>イ</t>
    </rPh>
    <rPh sb="15" eb="17">
      <t>キリス</t>
    </rPh>
    <rPh sb="22" eb="23">
      <t>バイ</t>
    </rPh>
    <phoneticPr fontId="3"/>
  </si>
  <si>
    <t>（ｋWh)</t>
    <phoneticPr fontId="3"/>
  </si>
  <si>
    <t>※小数点以下　　　　　　　　　　　　第2位迄記入</t>
    <rPh sb="1" eb="4">
      <t>ショウスウテン</t>
    </rPh>
    <rPh sb="4" eb="6">
      <t>イカ</t>
    </rPh>
    <rPh sb="18" eb="19">
      <t>ダイ</t>
    </rPh>
    <rPh sb="20" eb="21">
      <t>イ</t>
    </rPh>
    <rPh sb="21" eb="22">
      <t>マデ</t>
    </rPh>
    <rPh sb="22" eb="24">
      <t>キニュウ</t>
    </rPh>
    <phoneticPr fontId="3"/>
  </si>
  <si>
    <t>※小数点以下第３位切捨て</t>
    <rPh sb="1" eb="4">
      <t>ショウスウテン</t>
    </rPh>
    <rPh sb="4" eb="6">
      <t>イカ</t>
    </rPh>
    <rPh sb="6" eb="7">
      <t>ダイ</t>
    </rPh>
    <rPh sb="8" eb="9">
      <t>イ</t>
    </rPh>
    <rPh sb="9" eb="11">
      <t>キリス</t>
    </rPh>
    <phoneticPr fontId="3"/>
  </si>
  <si>
    <t>a</t>
    <phoneticPr fontId="3"/>
  </si>
  <si>
    <t>b</t>
    <phoneticPr fontId="3"/>
  </si>
  <si>
    <t>ｃ</t>
    <phoneticPr fontId="3"/>
  </si>
  <si>
    <t>d=a×b((185-c)/100)×12</t>
    <phoneticPr fontId="3"/>
  </si>
  <si>
    <t>e</t>
    <phoneticPr fontId="3"/>
  </si>
  <si>
    <t>f</t>
    <phoneticPr fontId="3"/>
  </si>
  <si>
    <t>ｈ=e×f</t>
    <phoneticPr fontId="3"/>
  </si>
  <si>
    <t>i=d+ｈ</t>
    <phoneticPr fontId="3"/>
  </si>
  <si>
    <t>夏季</t>
  </si>
  <si>
    <t>他季</t>
  </si>
  <si>
    <t>平日・夏季</t>
  </si>
  <si>
    <t>休日・夏季</t>
  </si>
  <si>
    <t>平日・他季</t>
  </si>
  <si>
    <t>休日・他季</t>
  </si>
  <si>
    <t>総計</t>
    <rPh sb="0" eb="1">
      <t>フサ</t>
    </rPh>
    <rPh sb="1" eb="2">
      <t>ケイ</t>
    </rPh>
    <phoneticPr fontId="3"/>
  </si>
  <si>
    <t xml:space="preserve">合計額（税込） </t>
    <rPh sb="0" eb="2">
      <t>ゴウケイ</t>
    </rPh>
    <rPh sb="2" eb="3">
      <t>ガク</t>
    </rPh>
    <rPh sb="4" eb="6">
      <t>ゼイコミ</t>
    </rPh>
    <phoneticPr fontId="3"/>
  </si>
  <si>
    <t>※小数点以下切捨て</t>
    <rPh sb="1" eb="6">
      <t>ショウスウテンイカ</t>
    </rPh>
    <rPh sb="6" eb="8">
      <t>キリス</t>
    </rPh>
    <phoneticPr fontId="3"/>
  </si>
  <si>
    <t>入札書（様式３）に記載する入札金額（税抜）</t>
    <rPh sb="0" eb="3">
      <t>ニュウサツショ</t>
    </rPh>
    <rPh sb="4" eb="6">
      <t>ヨウシキ</t>
    </rPh>
    <rPh sb="9" eb="11">
      <t>キサイ</t>
    </rPh>
    <rPh sb="13" eb="15">
      <t>ニュウサツ</t>
    </rPh>
    <rPh sb="15" eb="17">
      <t>キンガク</t>
    </rPh>
    <rPh sb="18" eb="21">
      <t>ゼイ</t>
    </rPh>
    <phoneticPr fontId="3"/>
  </si>
  <si>
    <t>※合計額×100/110
※１円未満切上げ</t>
    <rPh sb="1" eb="4">
      <t>ゴウケイガク</t>
    </rPh>
    <rPh sb="15" eb="16">
      <t>エン</t>
    </rPh>
    <rPh sb="16" eb="18">
      <t>ミマン</t>
    </rPh>
    <rPh sb="18" eb="20">
      <t>キリア</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</si>
</sst>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8" x14ac:knownFonts="1">
    <font>
      <sz val="11"/>
      <name val="ＭＳ Ｐゴシック"/>
      <family val="3"/>
      <charset val="128"/>
    </font>
    <font>
      <sz val="11"/>
      <name val="ＭＳ Ｐゴシック"/>
      <family val="3"/>
      <charset val="128"/>
    </font>
    <font>
      <b/>
      <sz val="28"/>
      <name val="ＭＳ Ｐ明朝"/>
      <family val="1"/>
      <charset val="128"/>
    </font>
    <font>
      <sz val="6"/>
      <name val="ＭＳ Ｐゴシック"/>
      <family val="3"/>
      <charset val="128"/>
    </font>
    <font>
      <b/>
      <sz val="11"/>
      <name val="ＭＳ Ｐゴシック"/>
      <family val="3"/>
      <charset val="128"/>
    </font>
    <font>
      <b/>
      <sz val="20"/>
      <name val="ＭＳ Ｐ明朝"/>
      <family val="1"/>
      <charset val="128"/>
    </font>
    <font>
      <b/>
      <sz val="12"/>
      <name val="ＭＳ Ｐ明朝"/>
      <family val="1"/>
      <charset val="128"/>
    </font>
    <font>
      <b/>
      <sz val="20"/>
      <name val="ＭＳ Ｐゴシック"/>
      <family val="3"/>
      <charset val="128"/>
    </font>
    <font>
      <b/>
      <sz val="14"/>
      <name val="ＭＳ Ｐゴシック"/>
      <family val="3"/>
      <charset val="128"/>
    </font>
    <font>
      <b/>
      <sz val="10"/>
      <name val="ＭＳ Ｐゴシック"/>
      <family val="3"/>
      <charset val="128"/>
    </font>
    <font>
      <b/>
      <sz val="9"/>
      <name val="ＭＳ Ｐゴシック"/>
      <family val="3"/>
      <charset val="128"/>
    </font>
    <font>
      <sz val="14"/>
      <name val="ＭＳ Ｐゴシック"/>
      <family val="3"/>
      <charset val="128"/>
    </font>
    <font>
      <sz val="16"/>
      <name val="ＭＳ Ｐゴシック"/>
      <family val="3"/>
      <charset val="128"/>
    </font>
    <font>
      <sz val="12"/>
      <name val="ＭＳ Ｐゴシック"/>
      <family val="3"/>
      <charset val="128"/>
    </font>
    <font>
      <b/>
      <sz val="16"/>
      <name val="ＭＳ Ｐゴシック"/>
      <family val="3"/>
      <charset val="128"/>
    </font>
    <font>
      <b/>
      <sz val="12"/>
      <name val="ＭＳ Ｐゴシック"/>
      <family val="3"/>
      <charset val="128"/>
    </font>
    <font>
      <b/>
      <sz val="18"/>
      <name val="ＭＳ Ｐゴシック"/>
      <family val="3"/>
      <charset val="128"/>
    </font>
    <font>
      <b/>
      <sz val="18"/>
      <color rgb="FFFF0000"/>
      <name val="ＭＳ Ｐゴシック"/>
      <family val="3"/>
      <charset val="128"/>
    </font>
  </fonts>
  <fills count="2">
    <fill>
      <patternFill patternType="none"/>
    </fill>
    <fill>
      <patternFill patternType="gray125"/>
    </fill>
  </fills>
  <borders count="65">
    <border>
      <left/>
      <right/>
      <top/>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right/>
      <top style="thin">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hair">
        <color indexed="64"/>
      </right>
      <top style="medium">
        <color indexed="64"/>
      </top>
      <bottom/>
      <diagonal/>
    </border>
    <border>
      <left style="hair">
        <color indexed="64"/>
      </left>
      <right style="medium">
        <color indexed="64"/>
      </right>
      <top style="medium">
        <color indexed="64"/>
      </top>
      <bottom/>
      <diagonal/>
    </border>
    <border>
      <left style="medium">
        <color indexed="64"/>
      </left>
      <right style="hair">
        <color indexed="64"/>
      </right>
      <top style="hair">
        <color indexed="64"/>
      </top>
      <bottom/>
      <diagonal/>
    </border>
    <border>
      <left style="hair">
        <color indexed="64"/>
      </left>
      <right style="medium">
        <color indexed="64"/>
      </right>
      <top style="hair">
        <color indexed="64"/>
      </top>
      <bottom/>
      <diagonal/>
    </border>
    <border>
      <left style="medium">
        <color indexed="64"/>
      </left>
      <right style="medium">
        <color indexed="64"/>
      </right>
      <top style="hair">
        <color indexed="64"/>
      </top>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hair">
        <color indexed="64"/>
      </right>
      <top style="thin">
        <color indexed="64"/>
      </top>
      <bottom/>
      <diagonal/>
    </border>
    <border>
      <left style="hair">
        <color indexed="64"/>
      </left>
      <right style="medium">
        <color indexed="64"/>
      </right>
      <top style="thin">
        <color indexed="64"/>
      </top>
      <bottom/>
      <diagonal/>
    </border>
    <border>
      <left style="medium">
        <color indexed="64"/>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medium">
        <color indexed="64"/>
      </right>
      <top style="hair">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hair">
        <color indexed="64"/>
      </bottom>
      <diagonal/>
    </border>
    <border>
      <left style="hair">
        <color indexed="64"/>
      </left>
      <right style="medium">
        <color indexed="64"/>
      </right>
      <top/>
      <bottom/>
      <diagonal/>
    </border>
    <border>
      <left style="medium">
        <color indexed="64"/>
      </left>
      <right style="medium">
        <color indexed="64"/>
      </right>
      <top/>
      <bottom style="hair">
        <color indexed="64"/>
      </bottom>
      <diagonal/>
    </border>
    <border>
      <left style="medium">
        <color indexed="64"/>
      </left>
      <right style="thin">
        <color indexed="64"/>
      </right>
      <top style="thin">
        <color indexed="64"/>
      </top>
      <bottom/>
      <diagonal/>
    </border>
    <border>
      <left style="hair">
        <color indexed="64"/>
      </left>
      <right style="medium">
        <color indexed="64"/>
      </right>
      <top style="thin">
        <color indexed="64"/>
      </top>
      <bottom style="hair">
        <color indexed="64"/>
      </bottom>
      <diagonal/>
    </border>
    <border>
      <left style="medium">
        <color indexed="64"/>
      </left>
      <right style="thin">
        <color indexed="64"/>
      </right>
      <top/>
      <bottom/>
      <diagonal/>
    </border>
    <border>
      <left style="medium">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style="hair">
        <color indexed="64"/>
      </right>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style="medium">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medium">
        <color indexed="64"/>
      </left>
      <right style="medium">
        <color indexed="64"/>
      </right>
      <top style="hair">
        <color indexed="64"/>
      </top>
      <bottom style="medium">
        <color indexed="64"/>
      </bottom>
      <diagonal/>
    </border>
    <border>
      <left/>
      <right style="medium">
        <color indexed="64"/>
      </right>
      <top/>
      <bottom style="medium">
        <color indexed="64"/>
      </bottom>
      <diagonal/>
    </border>
    <border>
      <left style="hair">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thick">
        <color rgb="FFFF0000"/>
      </left>
      <right style="thick">
        <color rgb="FFFF0000"/>
      </right>
      <top style="thick">
        <color rgb="FFFF0000"/>
      </top>
      <bottom style="thick">
        <color rgb="FFFF0000"/>
      </bottom>
      <diagonal/>
    </border>
  </borders>
  <cellStyleXfs count="3">
    <xf numFmtId="0" fontId="0" fillId="0" borderId="0"/>
    <xf numFmtId="38" fontId="1" fillId="0" borderId="0" applyFont="0" applyFill="0" applyBorder="0" applyAlignment="0" applyProtection="0"/>
    <xf numFmtId="0" fontId="1" fillId="0" borderId="0">
      <alignment vertical="center"/>
    </xf>
  </cellStyleXfs>
  <cellXfs count="144">
    <xf numFmtId="0" fontId="0" fillId="0" borderId="0" xfId="0"/>
    <xf numFmtId="0" fontId="2" fillId="0" borderId="0" xfId="0" applyFont="1" applyAlignment="1">
      <alignment horizontal="center" vertical="center" shrinkToFit="1"/>
    </xf>
    <xf numFmtId="0" fontId="4" fillId="0" borderId="0" xfId="2" applyFont="1" applyAlignment="1">
      <alignment horizontal="center" vertical="center"/>
    </xf>
    <xf numFmtId="0" fontId="5" fillId="0" borderId="0" xfId="0" applyFont="1" applyAlignment="1">
      <alignment horizontal="left" vertical="center" wrapText="1" shrinkToFit="1"/>
    </xf>
    <xf numFmtId="0" fontId="5" fillId="0" borderId="0" xfId="0" applyFont="1" applyAlignment="1">
      <alignment wrapText="1" shrinkToFit="1"/>
    </xf>
    <xf numFmtId="0" fontId="4" fillId="0" borderId="0" xfId="2" applyFont="1">
      <alignment vertical="center"/>
    </xf>
    <xf numFmtId="0" fontId="2" fillId="0" borderId="0" xfId="0" applyFont="1" applyAlignment="1">
      <alignment horizontal="left" vertical="center" shrinkToFit="1"/>
    </xf>
    <xf numFmtId="0" fontId="6" fillId="0" borderId="0" xfId="0" applyFont="1" applyAlignment="1">
      <alignment vertical="center" shrinkToFit="1"/>
    </xf>
    <xf numFmtId="176" fontId="5" fillId="0" borderId="0" xfId="0" applyNumberFormat="1" applyFont="1" applyAlignment="1">
      <alignment horizontal="center" vertical="center" shrinkToFit="1"/>
    </xf>
    <xf numFmtId="176" fontId="5" fillId="0" borderId="0" xfId="0" applyNumberFormat="1" applyFont="1" applyAlignment="1">
      <alignment horizontal="left" vertical="center" wrapText="1" shrinkToFit="1"/>
    </xf>
    <xf numFmtId="0" fontId="5" fillId="0" borderId="0" xfId="2" applyFont="1" applyAlignment="1">
      <alignment horizontal="center" vertical="center" shrinkToFit="1"/>
    </xf>
    <xf numFmtId="0" fontId="7" fillId="0" borderId="0" xfId="2" applyFont="1" applyAlignment="1">
      <alignment horizontal="left" vertical="center"/>
    </xf>
    <xf numFmtId="0" fontId="5" fillId="0" borderId="1" xfId="0" applyFont="1" applyBorder="1" applyAlignment="1">
      <alignment horizontal="left" vertical="center" wrapText="1" shrinkToFit="1"/>
    </xf>
    <xf numFmtId="0" fontId="8" fillId="0" borderId="2" xfId="2" applyFont="1" applyBorder="1" applyAlignment="1">
      <alignment horizontal="center" vertical="center"/>
    </xf>
    <xf numFmtId="0" fontId="8" fillId="0" borderId="3" xfId="2" applyFont="1" applyBorder="1" applyAlignment="1">
      <alignment horizontal="center" vertical="center" shrinkToFit="1"/>
    </xf>
    <xf numFmtId="0" fontId="8" fillId="0" borderId="4" xfId="2" applyFont="1" applyBorder="1" applyAlignment="1">
      <alignment horizontal="center" vertical="center" shrinkToFit="1"/>
    </xf>
    <xf numFmtId="0" fontId="8" fillId="0" borderId="5" xfId="2" applyFont="1" applyBorder="1" applyAlignment="1">
      <alignment horizontal="center" vertical="center" shrinkToFit="1"/>
    </xf>
    <xf numFmtId="0" fontId="8" fillId="0" borderId="6" xfId="2" applyFont="1" applyBorder="1" applyAlignment="1">
      <alignment horizontal="center" vertical="center" shrinkToFit="1"/>
    </xf>
    <xf numFmtId="0" fontId="8" fillId="0" borderId="7" xfId="2" applyFont="1" applyBorder="1" applyAlignment="1">
      <alignment horizontal="center" vertical="center" shrinkToFit="1"/>
    </xf>
    <xf numFmtId="0" fontId="8" fillId="0" borderId="8" xfId="2" applyFont="1" applyBorder="1" applyAlignment="1">
      <alignment horizontal="center" vertical="center" shrinkToFit="1"/>
    </xf>
    <xf numFmtId="0" fontId="8" fillId="0" borderId="9" xfId="2" applyFont="1" applyBorder="1" applyAlignment="1">
      <alignment horizontal="center" vertical="center" shrinkToFit="1"/>
    </xf>
    <xf numFmtId="0" fontId="8" fillId="0" borderId="10" xfId="2" applyFont="1" applyBorder="1" applyAlignment="1">
      <alignment horizontal="center" vertical="center" wrapText="1" shrinkToFit="1"/>
    </xf>
    <xf numFmtId="0" fontId="8" fillId="0" borderId="11" xfId="2" applyFont="1" applyBorder="1" applyAlignment="1">
      <alignment horizontal="center" vertical="center"/>
    </xf>
    <xf numFmtId="0" fontId="8" fillId="0" borderId="12" xfId="2" applyFont="1" applyBorder="1" applyAlignment="1">
      <alignment horizontal="center" vertical="center" shrinkToFit="1"/>
    </xf>
    <xf numFmtId="0" fontId="4" fillId="0" borderId="10" xfId="2" applyFont="1" applyBorder="1" applyAlignment="1">
      <alignment horizontal="center" vertical="center" wrapText="1" shrinkToFit="1"/>
    </xf>
    <xf numFmtId="0" fontId="4" fillId="0" borderId="13" xfId="2" applyFont="1" applyBorder="1" applyAlignment="1">
      <alignment horizontal="center" vertical="center" shrinkToFit="1"/>
    </xf>
    <xf numFmtId="0" fontId="4" fillId="0" borderId="14" xfId="2" applyFont="1" applyBorder="1" applyAlignment="1">
      <alignment horizontal="center" vertical="center" shrinkToFit="1"/>
    </xf>
    <xf numFmtId="0" fontId="4" fillId="0" borderId="15" xfId="2" applyFont="1" applyBorder="1" applyAlignment="1">
      <alignment horizontal="center" vertical="center" shrinkToFit="1"/>
    </xf>
    <xf numFmtId="0" fontId="8" fillId="0" borderId="13" xfId="2" applyFont="1" applyBorder="1" applyAlignment="1">
      <alignment horizontal="center" vertical="center" wrapText="1" shrinkToFit="1"/>
    </xf>
    <xf numFmtId="0" fontId="4" fillId="0" borderId="13" xfId="2" applyFont="1" applyBorder="1" applyAlignment="1">
      <alignment horizontal="center" vertical="center" wrapText="1" shrinkToFit="1"/>
    </xf>
    <xf numFmtId="0" fontId="4" fillId="0" borderId="16" xfId="2" applyFont="1" applyBorder="1" applyAlignment="1">
      <alignment horizontal="center" vertical="center" shrinkToFit="1"/>
    </xf>
    <xf numFmtId="0" fontId="4" fillId="0" borderId="17" xfId="2" applyFont="1" applyBorder="1" applyAlignment="1">
      <alignment horizontal="center" vertical="center" shrinkToFit="1"/>
    </xf>
    <xf numFmtId="0" fontId="4" fillId="0" borderId="18" xfId="2" applyFont="1" applyBorder="1" applyAlignment="1">
      <alignment horizontal="center" vertical="center" shrinkToFit="1"/>
    </xf>
    <xf numFmtId="0" fontId="9" fillId="0" borderId="18" xfId="2" applyFont="1" applyBorder="1" applyAlignment="1">
      <alignment horizontal="center" vertical="center" wrapText="1" shrinkToFit="1"/>
    </xf>
    <xf numFmtId="0" fontId="9" fillId="0" borderId="19" xfId="2" applyFont="1" applyBorder="1" applyAlignment="1">
      <alignment horizontal="center" vertical="center" wrapText="1"/>
    </xf>
    <xf numFmtId="0" fontId="4" fillId="0" borderId="19" xfId="2" applyFont="1" applyBorder="1" applyAlignment="1">
      <alignment horizontal="center" vertical="center" shrinkToFit="1"/>
    </xf>
    <xf numFmtId="0" fontId="4" fillId="0" borderId="20" xfId="2" applyFont="1" applyBorder="1" applyAlignment="1">
      <alignment horizontal="center" vertical="center" shrinkToFit="1"/>
    </xf>
    <xf numFmtId="0" fontId="10" fillId="0" borderId="18" xfId="2" applyFont="1" applyBorder="1" applyAlignment="1">
      <alignment horizontal="center" vertical="center" wrapText="1" shrinkToFit="1"/>
    </xf>
    <xf numFmtId="0" fontId="8" fillId="0" borderId="21" xfId="2" applyFont="1" applyBorder="1" applyAlignment="1">
      <alignment horizontal="center" vertical="center"/>
    </xf>
    <xf numFmtId="0" fontId="8" fillId="0" borderId="22" xfId="2" applyFont="1" applyBorder="1" applyAlignment="1">
      <alignment horizontal="center" vertical="center" shrinkToFit="1"/>
    </xf>
    <xf numFmtId="0" fontId="4" fillId="0" borderId="23" xfId="2" applyFont="1" applyBorder="1" applyAlignment="1">
      <alignment horizontal="center" vertical="center" shrinkToFit="1"/>
    </xf>
    <xf numFmtId="0" fontId="4" fillId="0" borderId="24" xfId="2" applyFont="1" applyBorder="1" applyAlignment="1">
      <alignment horizontal="center" vertical="center" shrinkToFit="1"/>
    </xf>
    <xf numFmtId="0" fontId="4" fillId="0" borderId="25" xfId="2" applyFont="1" applyBorder="1" applyAlignment="1">
      <alignment horizontal="center" vertical="center" shrinkToFit="1"/>
    </xf>
    <xf numFmtId="0" fontId="4" fillId="0" borderId="26" xfId="2" applyFont="1" applyBorder="1" applyAlignment="1">
      <alignment horizontal="center" vertical="center" shrinkToFit="1"/>
    </xf>
    <xf numFmtId="0" fontId="4" fillId="0" borderId="26" xfId="2" applyFont="1" applyBorder="1" applyAlignment="1">
      <alignment horizontal="center" vertical="center" shrinkToFit="1"/>
    </xf>
    <xf numFmtId="0" fontId="11" fillId="0" borderId="27" xfId="2" applyFont="1" applyBorder="1" applyAlignment="1">
      <alignment horizontal="center" vertical="center"/>
    </xf>
    <xf numFmtId="38" fontId="12" fillId="0" borderId="28" xfId="2" applyNumberFormat="1" applyFont="1" applyBorder="1" applyAlignment="1">
      <alignment horizontal="left" vertical="center" indent="1" shrinkToFit="1"/>
    </xf>
    <xf numFmtId="38" fontId="11" fillId="0" borderId="29" xfId="1" applyFont="1" applyFill="1" applyBorder="1" applyAlignment="1">
      <alignment horizontal="center" vertical="center" shrinkToFit="1"/>
    </xf>
    <xf numFmtId="40" fontId="11" fillId="0" borderId="10" xfId="1" applyNumberFormat="1" applyFont="1" applyFill="1" applyBorder="1" applyAlignment="1">
      <alignment horizontal="right" vertical="center" shrinkToFit="1"/>
    </xf>
    <xf numFmtId="40" fontId="11" fillId="0" borderId="14" xfId="1" applyNumberFormat="1" applyFont="1" applyFill="1" applyBorder="1" applyAlignment="1">
      <alignment horizontal="right" vertical="center" shrinkToFit="1"/>
    </xf>
    <xf numFmtId="40" fontId="1" fillId="0" borderId="30" xfId="1" applyNumberFormat="1" applyFont="1" applyFill="1" applyBorder="1" applyAlignment="1">
      <alignment horizontal="center" vertical="center" shrinkToFit="1"/>
    </xf>
    <xf numFmtId="38" fontId="11" fillId="0" borderId="31" xfId="1" applyFont="1" applyFill="1" applyBorder="1" applyAlignment="1" applyProtection="1">
      <alignment vertical="center"/>
    </xf>
    <xf numFmtId="40" fontId="11" fillId="0" borderId="10" xfId="1" applyNumberFormat="1" applyFont="1" applyFill="1" applyBorder="1" applyAlignment="1">
      <alignment vertical="center" shrinkToFit="1"/>
    </xf>
    <xf numFmtId="40" fontId="11" fillId="0" borderId="29" xfId="1" applyNumberFormat="1" applyFont="1" applyFill="1" applyBorder="1" applyAlignment="1">
      <alignment horizontal="right" vertical="center" shrinkToFit="1"/>
    </xf>
    <xf numFmtId="0" fontId="11" fillId="0" borderId="11" xfId="2" applyFont="1" applyBorder="1" applyAlignment="1">
      <alignment horizontal="center" vertical="center"/>
    </xf>
    <xf numFmtId="0" fontId="12" fillId="0" borderId="26" xfId="2" applyFont="1" applyBorder="1" applyAlignment="1">
      <alignment horizontal="left" vertical="center" indent="1" shrinkToFit="1"/>
    </xf>
    <xf numFmtId="38" fontId="11" fillId="0" borderId="23" xfId="1" applyFont="1" applyFill="1" applyBorder="1" applyAlignment="1">
      <alignment horizontal="center" vertical="center" shrinkToFit="1"/>
    </xf>
    <xf numFmtId="40" fontId="11" fillId="0" borderId="13" xfId="1" applyNumberFormat="1" applyFont="1" applyFill="1" applyBorder="1" applyAlignment="1">
      <alignment horizontal="right" vertical="center" shrinkToFit="1"/>
    </xf>
    <xf numFmtId="40" fontId="11" fillId="0" borderId="16" xfId="1" applyNumberFormat="1" applyFont="1" applyFill="1" applyBorder="1" applyAlignment="1">
      <alignment horizontal="right" vertical="center" shrinkToFit="1"/>
    </xf>
    <xf numFmtId="40" fontId="1" fillId="0" borderId="32" xfId="1" applyNumberFormat="1" applyFont="1" applyFill="1" applyBorder="1" applyAlignment="1">
      <alignment horizontal="center" vertical="center" shrinkToFit="1"/>
    </xf>
    <xf numFmtId="38" fontId="11" fillId="0" borderId="33" xfId="1" applyFont="1" applyFill="1" applyBorder="1" applyAlignment="1" applyProtection="1">
      <alignment vertical="center"/>
    </xf>
    <xf numFmtId="40" fontId="11" fillId="0" borderId="34" xfId="1" applyNumberFormat="1" applyFont="1" applyFill="1" applyBorder="1" applyAlignment="1">
      <alignment vertical="center" shrinkToFit="1"/>
    </xf>
    <xf numFmtId="40" fontId="11" fillId="0" borderId="23" xfId="1" applyNumberFormat="1" applyFont="1" applyFill="1" applyBorder="1" applyAlignment="1">
      <alignment horizontal="right" vertical="center" shrinkToFit="1"/>
    </xf>
    <xf numFmtId="38" fontId="12" fillId="0" borderId="35" xfId="2" applyNumberFormat="1" applyFont="1" applyBorder="1" applyAlignment="1">
      <alignment horizontal="left" vertical="center" indent="1" shrinkToFit="1"/>
    </xf>
    <xf numFmtId="38" fontId="11" fillId="0" borderId="36" xfId="1" applyFont="1" applyFill="1" applyBorder="1" applyAlignment="1">
      <alignment horizontal="center" vertical="center" shrinkToFit="1"/>
    </xf>
    <xf numFmtId="40" fontId="11" fillId="0" borderId="36" xfId="1" applyNumberFormat="1" applyFont="1" applyFill="1" applyBorder="1" applyAlignment="1">
      <alignment horizontal="right" vertical="center" shrinkToFit="1"/>
    </xf>
    <xf numFmtId="40" fontId="11" fillId="0" borderId="25" xfId="1" applyNumberFormat="1" applyFont="1" applyFill="1" applyBorder="1" applyAlignment="1">
      <alignment horizontal="right" vertical="center" shrinkToFit="1"/>
    </xf>
    <xf numFmtId="40" fontId="1" fillId="0" borderId="37" xfId="1" applyNumberFormat="1" applyFont="1" applyFill="1" applyBorder="1" applyAlignment="1">
      <alignment horizontal="center" vertical="center" shrinkToFit="1"/>
    </xf>
    <xf numFmtId="38" fontId="11" fillId="0" borderId="38" xfId="1" applyFont="1" applyFill="1" applyBorder="1" applyAlignment="1" applyProtection="1">
      <alignment vertical="center"/>
    </xf>
    <xf numFmtId="40" fontId="11" fillId="0" borderId="23" xfId="1" applyNumberFormat="1" applyFont="1" applyFill="1" applyBorder="1" applyAlignment="1">
      <alignment vertical="center" shrinkToFit="1"/>
    </xf>
    <xf numFmtId="0" fontId="12" fillId="0" borderId="35" xfId="2" applyFont="1" applyBorder="1" applyAlignment="1">
      <alignment horizontal="left" vertical="center" indent="1" shrinkToFit="1"/>
    </xf>
    <xf numFmtId="40" fontId="11" fillId="0" borderId="19" xfId="1" applyNumberFormat="1" applyFont="1" applyFill="1" applyBorder="1" applyAlignment="1">
      <alignment horizontal="right" vertical="center" shrinkToFit="1"/>
    </xf>
    <xf numFmtId="40" fontId="1" fillId="0" borderId="39" xfId="1" applyNumberFormat="1" applyFont="1" applyFill="1" applyBorder="1" applyAlignment="1">
      <alignment horizontal="center" vertical="center" shrinkToFit="1"/>
    </xf>
    <xf numFmtId="38" fontId="11" fillId="0" borderId="40" xfId="1" applyFont="1" applyFill="1" applyBorder="1" applyAlignment="1" applyProtection="1">
      <alignment vertical="center"/>
    </xf>
    <xf numFmtId="40" fontId="11" fillId="0" borderId="41" xfId="1" applyNumberFormat="1" applyFont="1" applyFill="1" applyBorder="1" applyAlignment="1">
      <alignment vertical="center" shrinkToFit="1"/>
    </xf>
    <xf numFmtId="38" fontId="12" fillId="0" borderId="42" xfId="2" applyNumberFormat="1" applyFont="1" applyBorder="1" applyAlignment="1">
      <alignment horizontal="left" vertical="center" indent="1" shrinkToFit="1"/>
    </xf>
    <xf numFmtId="40" fontId="11" fillId="0" borderId="18" xfId="1" applyNumberFormat="1" applyFont="1" applyFill="1" applyBorder="1" applyAlignment="1">
      <alignment horizontal="right" vertical="center" shrinkToFit="1"/>
    </xf>
    <xf numFmtId="0" fontId="12" fillId="0" borderId="42" xfId="2" applyFont="1" applyBorder="1" applyAlignment="1">
      <alignment horizontal="left" vertical="center" indent="1" shrinkToFit="1"/>
    </xf>
    <xf numFmtId="40" fontId="11" fillId="0" borderId="43" xfId="1" applyNumberFormat="1" applyFont="1" applyFill="1" applyBorder="1" applyAlignment="1">
      <alignment vertical="center" shrinkToFit="1"/>
    </xf>
    <xf numFmtId="40" fontId="11" fillId="0" borderId="18" xfId="1" applyNumberFormat="1" applyFont="1" applyFill="1" applyBorder="1" applyAlignment="1">
      <alignment vertical="center" shrinkToFit="1"/>
    </xf>
    <xf numFmtId="38" fontId="12" fillId="0" borderId="20" xfId="2" applyNumberFormat="1" applyFont="1" applyBorder="1" applyAlignment="1">
      <alignment horizontal="left" vertical="center" indent="1" shrinkToFit="1"/>
    </xf>
    <xf numFmtId="38" fontId="11" fillId="0" borderId="18" xfId="1" applyFont="1" applyFill="1" applyBorder="1" applyAlignment="1">
      <alignment horizontal="center" vertical="center" shrinkToFit="1"/>
    </xf>
    <xf numFmtId="38" fontId="11" fillId="0" borderId="13" xfId="1" applyFont="1" applyFill="1" applyBorder="1" applyAlignment="1">
      <alignment horizontal="center" vertical="center" shrinkToFit="1"/>
    </xf>
    <xf numFmtId="38" fontId="11" fillId="0" borderId="44" xfId="1" applyFont="1" applyFill="1" applyBorder="1" applyAlignment="1" applyProtection="1">
      <alignment vertical="center"/>
    </xf>
    <xf numFmtId="40" fontId="11" fillId="0" borderId="45" xfId="1" applyNumberFormat="1" applyFont="1" applyFill="1" applyBorder="1" applyAlignment="1">
      <alignment vertical="center" shrinkToFit="1"/>
    </xf>
    <xf numFmtId="38" fontId="12" fillId="0" borderId="26" xfId="2" applyNumberFormat="1" applyFont="1" applyBorder="1" applyAlignment="1">
      <alignment horizontal="left" vertical="center" indent="1" shrinkToFit="1"/>
    </xf>
    <xf numFmtId="38" fontId="12" fillId="0" borderId="17" xfId="2" applyNumberFormat="1" applyFont="1" applyBorder="1" applyAlignment="1">
      <alignment horizontal="left" vertical="center" indent="1" shrinkToFit="1"/>
    </xf>
    <xf numFmtId="0" fontId="12" fillId="0" borderId="20" xfId="2" applyFont="1" applyBorder="1" applyAlignment="1">
      <alignment horizontal="left" vertical="center" indent="1" shrinkToFit="1"/>
    </xf>
    <xf numFmtId="40" fontId="11" fillId="0" borderId="13" xfId="1" applyNumberFormat="1" applyFont="1" applyFill="1" applyBorder="1" applyAlignment="1">
      <alignment vertical="center" shrinkToFit="1"/>
    </xf>
    <xf numFmtId="0" fontId="11" fillId="0" borderId="46" xfId="2" applyFont="1" applyBorder="1" applyAlignment="1">
      <alignment horizontal="center" vertical="center"/>
    </xf>
    <xf numFmtId="38" fontId="11" fillId="0" borderId="23" xfId="1" applyFont="1" applyFill="1" applyBorder="1" applyAlignment="1">
      <alignment horizontal="center" vertical="center"/>
    </xf>
    <xf numFmtId="40" fontId="11" fillId="0" borderId="23" xfId="1" applyNumberFormat="1" applyFont="1" applyFill="1" applyBorder="1" applyAlignment="1">
      <alignment vertical="center"/>
    </xf>
    <xf numFmtId="38" fontId="11" fillId="0" borderId="47" xfId="1" applyFont="1" applyFill="1" applyBorder="1" applyAlignment="1" applyProtection="1">
      <alignment vertical="center"/>
    </xf>
    <xf numFmtId="0" fontId="11" fillId="0" borderId="48" xfId="2" applyFont="1" applyBorder="1" applyAlignment="1">
      <alignment horizontal="center" vertical="center"/>
    </xf>
    <xf numFmtId="38" fontId="11" fillId="0" borderId="13" xfId="1" applyFont="1" applyFill="1" applyBorder="1" applyAlignment="1">
      <alignment horizontal="center" vertical="center"/>
    </xf>
    <xf numFmtId="40" fontId="11" fillId="0" borderId="13" xfId="1" applyNumberFormat="1" applyFont="1" applyFill="1" applyBorder="1" applyAlignment="1">
      <alignment vertical="center"/>
    </xf>
    <xf numFmtId="40" fontId="1" fillId="0" borderId="49" xfId="1" applyNumberFormat="1" applyFont="1" applyFill="1" applyBorder="1" applyAlignment="1">
      <alignment horizontal="center" vertical="center" shrinkToFit="1"/>
    </xf>
    <xf numFmtId="38" fontId="11" fillId="0" borderId="50" xfId="1" applyFont="1" applyFill="1" applyBorder="1" applyAlignment="1" applyProtection="1">
      <alignment vertical="center"/>
    </xf>
    <xf numFmtId="40" fontId="11" fillId="0" borderId="51" xfId="1" applyNumberFormat="1" applyFont="1" applyFill="1" applyBorder="1" applyAlignment="1">
      <alignment vertical="center" shrinkToFit="1"/>
    </xf>
    <xf numFmtId="0" fontId="0" fillId="0" borderId="48" xfId="0" applyBorder="1" applyAlignment="1">
      <alignment horizontal="center" vertical="center"/>
    </xf>
    <xf numFmtId="0" fontId="0" fillId="0" borderId="13" xfId="0" applyBorder="1" applyAlignment="1">
      <alignment horizontal="center" vertical="center"/>
    </xf>
    <xf numFmtId="0" fontId="0" fillId="0" borderId="13" xfId="0" applyBorder="1" applyAlignment="1">
      <alignment vertical="center"/>
    </xf>
    <xf numFmtId="0" fontId="0" fillId="0" borderId="13" xfId="0" applyBorder="1" applyAlignment="1">
      <alignment horizontal="right" vertical="center" shrinkToFit="1"/>
    </xf>
    <xf numFmtId="0" fontId="0" fillId="0" borderId="27" xfId="0" applyBorder="1" applyAlignment="1">
      <alignment horizontal="center" vertical="center"/>
    </xf>
    <xf numFmtId="0" fontId="0" fillId="0" borderId="18" xfId="0" applyBorder="1" applyAlignment="1">
      <alignment horizontal="center" vertical="center"/>
    </xf>
    <xf numFmtId="0" fontId="0" fillId="0" borderId="18" xfId="0" applyBorder="1" applyAlignment="1">
      <alignment vertical="center"/>
    </xf>
    <xf numFmtId="0" fontId="0" fillId="0" borderId="18" xfId="0" applyBorder="1" applyAlignment="1">
      <alignment horizontal="right" vertical="center" shrinkToFit="1"/>
    </xf>
    <xf numFmtId="40" fontId="1" fillId="0" borderId="52" xfId="1" applyNumberFormat="1" applyFont="1" applyFill="1" applyBorder="1" applyAlignment="1">
      <alignment horizontal="center" vertical="center" shrinkToFit="1"/>
    </xf>
    <xf numFmtId="38" fontId="13" fillId="0" borderId="53" xfId="2" applyNumberFormat="1" applyFont="1" applyBorder="1" applyAlignment="1">
      <alignment horizontal="left" vertical="center" indent="1" shrinkToFit="1"/>
    </xf>
    <xf numFmtId="0" fontId="13" fillId="0" borderId="54" xfId="2" applyFont="1" applyBorder="1" applyAlignment="1">
      <alignment horizontal="left" vertical="center" indent="1" shrinkToFit="1"/>
    </xf>
    <xf numFmtId="0" fontId="11" fillId="0" borderId="21" xfId="2" applyFont="1" applyBorder="1" applyAlignment="1">
      <alignment horizontal="center" vertical="center"/>
    </xf>
    <xf numFmtId="0" fontId="12" fillId="0" borderId="55" xfId="2" applyFont="1" applyBorder="1" applyAlignment="1">
      <alignment horizontal="left" vertical="center" indent="1" shrinkToFit="1"/>
    </xf>
    <xf numFmtId="38" fontId="11" fillId="0" borderId="24" xfId="1" applyFont="1" applyFill="1" applyBorder="1" applyAlignment="1">
      <alignment horizontal="center" vertical="center" shrinkToFit="1"/>
    </xf>
    <xf numFmtId="40" fontId="11" fillId="0" borderId="56" xfId="1" applyNumberFormat="1" applyFont="1" applyFill="1" applyBorder="1" applyAlignment="1">
      <alignment horizontal="right" vertical="center" shrinkToFit="1"/>
    </xf>
    <xf numFmtId="40" fontId="11" fillId="0" borderId="57" xfId="1" applyNumberFormat="1" applyFont="1" applyFill="1" applyBorder="1" applyAlignment="1">
      <alignment horizontal="right" vertical="center" shrinkToFit="1"/>
    </xf>
    <xf numFmtId="40" fontId="1" fillId="0" borderId="58" xfId="1" applyNumberFormat="1" applyFont="1" applyFill="1" applyBorder="1" applyAlignment="1">
      <alignment horizontal="center" vertical="center" shrinkToFit="1"/>
    </xf>
    <xf numFmtId="38" fontId="11" fillId="0" borderId="59" xfId="1" applyFont="1" applyFill="1" applyBorder="1" applyAlignment="1" applyProtection="1">
      <alignment vertical="center"/>
    </xf>
    <xf numFmtId="40" fontId="11" fillId="0" borderId="60" xfId="1" applyNumberFormat="1" applyFont="1" applyFill="1" applyBorder="1" applyAlignment="1">
      <alignment vertical="center" shrinkToFit="1"/>
    </xf>
    <xf numFmtId="40" fontId="11" fillId="0" borderId="24" xfId="1" applyNumberFormat="1" applyFont="1" applyFill="1" applyBorder="1" applyAlignment="1">
      <alignment horizontal="right" vertical="center" shrinkToFit="1"/>
    </xf>
    <xf numFmtId="0" fontId="8" fillId="0" borderId="57" xfId="2" applyFont="1" applyBorder="1" applyAlignment="1">
      <alignment horizontal="center" vertical="center" shrinkToFit="1"/>
    </xf>
    <xf numFmtId="0" fontId="8" fillId="0" borderId="61" xfId="2" applyFont="1" applyBorder="1" applyAlignment="1">
      <alignment horizontal="center" vertical="center" shrinkToFit="1"/>
    </xf>
    <xf numFmtId="38" fontId="8" fillId="0" borderId="56" xfId="1" applyFont="1" applyFill="1" applyBorder="1" applyAlignment="1">
      <alignment horizontal="center" vertical="center" shrinkToFit="1"/>
    </xf>
    <xf numFmtId="38" fontId="8" fillId="0" borderId="56" xfId="1" applyFont="1" applyFill="1" applyBorder="1" applyAlignment="1">
      <alignment vertical="center" shrinkToFit="1"/>
    </xf>
    <xf numFmtId="40" fontId="14" fillId="0" borderId="57" xfId="1" applyNumberFormat="1" applyFont="1" applyFill="1" applyBorder="1" applyAlignment="1">
      <alignment vertical="center" shrinkToFit="1"/>
    </xf>
    <xf numFmtId="40" fontId="14" fillId="0" borderId="57" xfId="1" applyNumberFormat="1" applyFont="1" applyFill="1" applyBorder="1" applyAlignment="1">
      <alignment horizontal="center" vertical="center" shrinkToFit="1"/>
    </xf>
    <xf numFmtId="38" fontId="8" fillId="0" borderId="62" xfId="1" applyFont="1" applyFill="1" applyBorder="1" applyAlignment="1">
      <alignment horizontal="center" vertical="center" shrinkToFit="1"/>
    </xf>
    <xf numFmtId="38" fontId="14" fillId="0" borderId="56" xfId="1" applyFont="1" applyFill="1" applyBorder="1" applyAlignment="1">
      <alignment vertical="center" shrinkToFit="1"/>
    </xf>
    <xf numFmtId="40" fontId="14" fillId="0" borderId="56" xfId="1" applyNumberFormat="1" applyFont="1" applyFill="1" applyBorder="1" applyAlignment="1">
      <alignment vertical="center" shrinkToFit="1"/>
    </xf>
    <xf numFmtId="40" fontId="14" fillId="0" borderId="61" xfId="1" applyNumberFormat="1" applyFont="1" applyFill="1" applyBorder="1" applyAlignment="1">
      <alignment vertical="center" shrinkToFit="1"/>
    </xf>
    <xf numFmtId="0" fontId="15" fillId="0" borderId="0" xfId="2" applyFont="1">
      <alignment vertical="center"/>
    </xf>
    <xf numFmtId="38" fontId="4" fillId="0" borderId="0" xfId="1" applyFont="1" applyFill="1" applyAlignment="1">
      <alignment horizontal="center" vertical="center"/>
    </xf>
    <xf numFmtId="38" fontId="4" fillId="0" borderId="0" xfId="1" applyFont="1" applyFill="1" applyAlignment="1">
      <alignment vertical="center"/>
    </xf>
    <xf numFmtId="0" fontId="15" fillId="0" borderId="0" xfId="2" applyFont="1" applyAlignment="1">
      <alignment horizontal="left" vertical="top" wrapText="1"/>
    </xf>
    <xf numFmtId="0" fontId="8" fillId="0" borderId="0" xfId="2" applyFont="1" applyAlignment="1">
      <alignment horizontal="right" vertical="center"/>
    </xf>
    <xf numFmtId="0" fontId="8" fillId="0" borderId="17" xfId="2" applyFont="1" applyBorder="1" applyAlignment="1">
      <alignment horizontal="right" vertical="center"/>
    </xf>
    <xf numFmtId="38" fontId="16" fillId="0" borderId="63" xfId="2" applyNumberFormat="1" applyFont="1" applyBorder="1">
      <alignment vertical="center"/>
    </xf>
    <xf numFmtId="0" fontId="4" fillId="0" borderId="0" xfId="2" applyFont="1" applyAlignment="1">
      <alignment horizontal="left" vertical="top"/>
    </xf>
    <xf numFmtId="0" fontId="17" fillId="0" borderId="0" xfId="2" applyFont="1" applyAlignment="1">
      <alignment horizontal="right" vertical="center"/>
    </xf>
    <xf numFmtId="38" fontId="16" fillId="0" borderId="64" xfId="1" applyFont="1" applyFill="1" applyBorder="1" applyAlignment="1">
      <alignment vertical="center"/>
    </xf>
    <xf numFmtId="0" fontId="15" fillId="0" borderId="0" xfId="2" applyFont="1" applyAlignment="1">
      <alignment vertical="center" wrapText="1" shrinkToFit="1"/>
    </xf>
    <xf numFmtId="0" fontId="9" fillId="0" borderId="0" xfId="2" applyFont="1" applyAlignment="1">
      <alignment horizontal="left" vertical="center"/>
    </xf>
    <xf numFmtId="0" fontId="15" fillId="0" borderId="0" xfId="2" applyFont="1" applyAlignment="1">
      <alignment horizontal="left" vertical="center"/>
    </xf>
    <xf numFmtId="0" fontId="9" fillId="0" borderId="0" xfId="2" applyFont="1" applyAlignment="1">
      <alignment horizontal="center" vertical="center"/>
    </xf>
    <xf numFmtId="0" fontId="9" fillId="0" borderId="0" xfId="2" applyFont="1">
      <alignment vertical="center"/>
    </xf>
  </cellXfs>
  <cellStyles count="3">
    <cellStyle name="桁区切り" xfId="1" builtinId="6"/>
    <cellStyle name="標準" xfId="0" builtinId="0"/>
    <cellStyle name="標準_別紙６" xfId="2" xr:uid="{83E292A0-7AE2-4E54-A95C-F160AE9CDF6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231322</xdr:colOff>
      <xdr:row>4</xdr:row>
      <xdr:rowOff>16782</xdr:rowOff>
    </xdr:from>
    <xdr:to>
      <xdr:col>1</xdr:col>
      <xdr:colOff>2597116</xdr:colOff>
      <xdr:row>4</xdr:row>
      <xdr:rowOff>16782</xdr:rowOff>
    </xdr:to>
    <xdr:sp macro="" textlink="">
      <xdr:nvSpPr>
        <xdr:cNvPr id="2" name="Text Box 3">
          <a:extLst>
            <a:ext uri="{FF2B5EF4-FFF2-40B4-BE49-F238E27FC236}">
              <a16:creationId xmlns:a16="http://schemas.microsoft.com/office/drawing/2014/main" id="{2AE173D2-64AC-4E52-83AE-00B7694DF070}"/>
            </a:ext>
          </a:extLst>
        </xdr:cNvPr>
        <xdr:cNvSpPr txBox="1">
          <a:spLocks noChangeArrowheads="1"/>
        </xdr:cNvSpPr>
      </xdr:nvSpPr>
      <xdr:spPr bwMode="auto">
        <a:xfrm>
          <a:off x="831397" y="2169432"/>
          <a:ext cx="2365794" cy="0"/>
        </a:xfrm>
        <a:prstGeom prst="rect">
          <a:avLst/>
        </a:prstGeom>
        <a:solidFill>
          <a:srgbClr xmlns:mc="http://schemas.openxmlformats.org/markup-compatibility/2006" xmlns:a14="http://schemas.microsoft.com/office/drawing/2010/main" val="FFFFFF" mc:Ignorable="a14" a14:legacySpreadsheetColorIndex="65"/>
        </a:solidFill>
        <a:ln>
          <a:noFill/>
        </a:ln>
      </xdr:spPr>
      <xdr:txBody>
        <a:bodyPr vertOverflow="clip" wrap="square" lIns="36576" tIns="22860" rIns="36576" bIns="0" anchor="t" upright="1"/>
        <a:lstStyle/>
        <a:p>
          <a:pPr algn="ctr" rtl="0">
            <a:lnSpc>
              <a:spcPts val="2700"/>
            </a:lnSpc>
            <a:defRPr sz="1000"/>
          </a:pPr>
          <a:r>
            <a:rPr lang="ja-JP" altLang="en-US" sz="2400" b="1" i="0" u="none" strike="noStrike" baseline="0">
              <a:solidFill>
                <a:srgbClr val="000000"/>
              </a:solidFill>
              <a:latin typeface="ＭＳ Ｐゴシック"/>
              <a:ea typeface="ＭＳ Ｐゴシック"/>
            </a:rPr>
            <a:t>【入札内訳書】</a:t>
          </a:r>
        </a:p>
        <a:p>
          <a:pPr algn="ctr" rtl="0">
            <a:lnSpc>
              <a:spcPts val="2700"/>
            </a:lnSpc>
            <a:defRPr sz="1000"/>
          </a:pPr>
          <a:endParaRPr lang="ja-JP" altLang="en-US" sz="2400" b="1" i="0" u="none" strike="noStrike" baseline="0">
            <a:solidFill>
              <a:srgbClr val="000000"/>
            </a:solidFill>
            <a:latin typeface="ＭＳ Ｐゴシック"/>
            <a:ea typeface="ＭＳ Ｐゴシック"/>
          </a:endParaRPr>
        </a:p>
      </xdr:txBody>
    </xdr:sp>
    <xdr:clientData/>
  </xdr:twoCellAnchor>
  <xdr:oneCellAnchor>
    <xdr:from>
      <xdr:col>10</xdr:col>
      <xdr:colOff>801915</xdr:colOff>
      <xdr:row>0</xdr:row>
      <xdr:rowOff>119289</xdr:rowOff>
    </xdr:from>
    <xdr:ext cx="1192249" cy="531492"/>
    <xdr:sp macro="" textlink="">
      <xdr:nvSpPr>
        <xdr:cNvPr id="3" name="Text Box 1">
          <a:extLst>
            <a:ext uri="{FF2B5EF4-FFF2-40B4-BE49-F238E27FC236}">
              <a16:creationId xmlns:a16="http://schemas.microsoft.com/office/drawing/2014/main" id="{CB2E6128-5D6F-4265-81C4-50793EC9E8AD}"/>
            </a:ext>
          </a:extLst>
        </xdr:cNvPr>
        <xdr:cNvSpPr txBox="1">
          <a:spLocks noChangeArrowheads="1"/>
        </xdr:cNvSpPr>
      </xdr:nvSpPr>
      <xdr:spPr bwMode="auto">
        <a:xfrm>
          <a:off x="16156215" y="119289"/>
          <a:ext cx="1192249" cy="531492"/>
        </a:xfrm>
        <a:prstGeom prst="rect">
          <a:avLst/>
        </a:prstGeom>
        <a:solidFill>
          <a:srgbClr val="FFFFFF"/>
        </a:solidFill>
        <a:ln w="9525">
          <a:solidFill>
            <a:srgbClr val="000000"/>
          </a:solidFill>
          <a:miter lim="800000"/>
          <a:headEnd/>
          <a:tailEnd/>
        </a:ln>
      </xdr:spPr>
      <xdr:txBody>
        <a:bodyPr vertOverflow="clip" wrap="none" lIns="54864" tIns="32004" rIns="54864" bIns="32004" anchor="ctr" upright="1">
          <a:spAutoFit/>
        </a:bodyPr>
        <a:lstStyle/>
        <a:p>
          <a:pPr algn="ctr" rtl="0">
            <a:defRPr sz="1000"/>
          </a:pPr>
          <a:r>
            <a:rPr lang="ja-JP" altLang="en-US" sz="2800" b="1" i="0" u="none" strike="noStrike" baseline="0">
              <a:solidFill>
                <a:srgbClr val="000000"/>
              </a:solidFill>
              <a:latin typeface="ＭＳ ゴシック" panose="020B0609070205080204" pitchFamily="49" charset="-128"/>
              <a:ea typeface="ＭＳ ゴシック" panose="020B0609070205080204" pitchFamily="49" charset="-128"/>
            </a:rPr>
            <a:t>様式４</a:t>
          </a:r>
          <a:endParaRPr lang="en-US" altLang="ja-JP" sz="2800" b="1" i="0" u="none" strike="noStrike" baseline="0">
            <a:solidFill>
              <a:srgbClr val="000000"/>
            </a:solidFill>
            <a:latin typeface="ＭＳ ゴシック" panose="020B0609070205080204" pitchFamily="49" charset="-128"/>
            <a:ea typeface="ＭＳ ゴシック" panose="020B0609070205080204" pitchFamily="49" charset="-128"/>
          </a:endParaRPr>
        </a:p>
      </xdr:txBody>
    </xdr:sp>
    <xdr:clientData/>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N2301\g-016031-$\&#19968;&#26178;&#20445;&#23384;&#29992;\01_&#20849;&#26377;&#12501;&#12457;&#12523;&#12480;\R08&#35373;&#20633;&#35506;\K5-5-01-01&#12288;&#20445;&#20840;&#12288;&#24193;&#33294;&#20445;&#20840;&#26989;&#21209;&#22996;&#35351;&#12539;&#36035;&#36024;&#20511;\09_R8&#24180;&#24230;_&#38651;&#21147;&#20837;&#26413;\11_&#23455;&#26045;&#20282;&#12356;\01_&#24066;&#24193;&#33294;&#22806;\&#12487;&#12540;&#12479;&#21407;&#26412;\10_&#21029;&#32025;&#19968;&#24335;&#12289;&#27096;&#24335;&#65300;&#65288;&#24066;&#24193;&#33294;&#22806;&#65289;.xls" TargetMode="External"/><Relationship Id="rId1" Type="http://schemas.openxmlformats.org/officeDocument/2006/relationships/externalLinkPath" Target="file:///\\N2301\g-016031-$\&#19968;&#26178;&#20445;&#23384;&#29992;\01_&#20849;&#26377;&#12501;&#12457;&#12523;&#12480;\R08&#35373;&#20633;&#35506;\K5-5-01-01&#12288;&#20445;&#20840;&#12288;&#24193;&#33294;&#20445;&#20840;&#26989;&#21209;&#22996;&#35351;&#12539;&#36035;&#36024;&#20511;\09_R8&#24180;&#24230;_&#38651;&#21147;&#20837;&#26413;\11_&#23455;&#26045;&#20282;&#12356;\01_&#24066;&#24193;&#33294;&#22806;\&#12487;&#12540;&#12479;&#21407;&#26412;\10_&#21029;&#32025;&#19968;&#24335;&#12289;&#27096;&#24335;&#65300;&#65288;&#24066;&#24193;&#33294;&#22806;&#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九電)単価表"/>
      <sheetName val="★(九電)予定金額"/>
      <sheetName val="別紙１－１"/>
      <sheetName val="別紙１－２"/>
      <sheetName val="別紙２"/>
      <sheetName val="別紙３"/>
      <sheetName val="様式４"/>
    </sheetNames>
    <sheetDataSet>
      <sheetData sheetId="0"/>
      <sheetData sheetId="1">
        <row r="4">
          <cell r="A4" t="str">
            <v>令和９年度久留米市庁舎外３６施設電力供給</v>
          </cell>
        </row>
        <row r="6">
          <cell r="A6" t="str">
            <v>久留米市庁舎</v>
          </cell>
        </row>
        <row r="12">
          <cell r="B12">
            <v>1200</v>
          </cell>
          <cell r="D12">
            <v>100</v>
          </cell>
          <cell r="M12">
            <v>709168</v>
          </cell>
        </row>
        <row r="13">
          <cell r="M13">
            <v>1637874</v>
          </cell>
        </row>
        <row r="32">
          <cell r="A32" t="str">
            <v>埋蔵文化財センター</v>
          </cell>
        </row>
        <row r="38">
          <cell r="B38">
            <v>24</v>
          </cell>
          <cell r="D38">
            <v>100</v>
          </cell>
          <cell r="M38">
            <v>7649</v>
          </cell>
        </row>
        <row r="39">
          <cell r="M39">
            <v>17312</v>
          </cell>
        </row>
        <row r="58">
          <cell r="A58" t="str">
            <v>筑邦市民センター</v>
          </cell>
        </row>
        <row r="64">
          <cell r="B64">
            <v>58</v>
          </cell>
          <cell r="D64">
            <v>100</v>
          </cell>
          <cell r="M64">
            <v>32954</v>
          </cell>
        </row>
        <row r="65">
          <cell r="M65">
            <v>65289</v>
          </cell>
        </row>
        <row r="84">
          <cell r="A84" t="str">
            <v>耳納市民センター</v>
          </cell>
        </row>
        <row r="90">
          <cell r="B90">
            <v>118</v>
          </cell>
          <cell r="D90">
            <v>100</v>
          </cell>
          <cell r="M90">
            <v>54723</v>
          </cell>
        </row>
        <row r="91">
          <cell r="M91">
            <v>80025</v>
          </cell>
        </row>
        <row r="110">
          <cell r="A110" t="str">
            <v>中央図書館</v>
          </cell>
        </row>
        <row r="116">
          <cell r="B116">
            <v>89</v>
          </cell>
          <cell r="D116">
            <v>100</v>
          </cell>
          <cell r="M116">
            <v>44015</v>
          </cell>
        </row>
        <row r="117">
          <cell r="M117">
            <v>88707</v>
          </cell>
        </row>
        <row r="136">
          <cell r="A136" t="str">
            <v>生涯学習センター</v>
          </cell>
        </row>
        <row r="142">
          <cell r="B142">
            <v>244</v>
          </cell>
          <cell r="D142">
            <v>100</v>
          </cell>
          <cell r="M142">
            <v>131495</v>
          </cell>
        </row>
        <row r="143">
          <cell r="M143">
            <v>328656</v>
          </cell>
        </row>
        <row r="162">
          <cell r="A162" t="str">
            <v>石橋文化センター</v>
          </cell>
        </row>
        <row r="168">
          <cell r="B168">
            <v>629</v>
          </cell>
          <cell r="D168">
            <v>100</v>
          </cell>
          <cell r="M168">
            <v>440954</v>
          </cell>
        </row>
        <row r="169">
          <cell r="M169">
            <v>998701</v>
          </cell>
        </row>
        <row r="188">
          <cell r="A188" t="str">
            <v>田主丸保育所</v>
          </cell>
        </row>
        <row r="194">
          <cell r="B194">
            <v>74</v>
          </cell>
          <cell r="D194">
            <v>100</v>
          </cell>
          <cell r="M194">
            <v>25179</v>
          </cell>
        </row>
        <row r="195">
          <cell r="M195">
            <v>44731</v>
          </cell>
        </row>
        <row r="214">
          <cell r="A214" t="str">
            <v>総合幼児センター</v>
          </cell>
        </row>
        <row r="220">
          <cell r="B220">
            <v>55</v>
          </cell>
          <cell r="D220">
            <v>100</v>
          </cell>
          <cell r="M220">
            <v>13312</v>
          </cell>
        </row>
        <row r="221">
          <cell r="M221">
            <v>28868</v>
          </cell>
        </row>
        <row r="344">
          <cell r="A344" t="str">
            <v>中央卸売市場</v>
          </cell>
        </row>
        <row r="350">
          <cell r="B350">
            <v>635</v>
          </cell>
          <cell r="D350">
            <v>100</v>
          </cell>
          <cell r="M350">
            <v>894269</v>
          </cell>
        </row>
        <row r="351">
          <cell r="M351">
            <v>1709157</v>
          </cell>
        </row>
        <row r="370">
          <cell r="A370" t="str">
            <v>中央卸売市場（新物流ｾﾝﾀｰ）</v>
          </cell>
        </row>
        <row r="376">
          <cell r="B376">
            <v>58</v>
          </cell>
          <cell r="D376">
            <v>100</v>
          </cell>
          <cell r="M376">
            <v>56590</v>
          </cell>
        </row>
        <row r="377">
          <cell r="M377">
            <v>118402</v>
          </cell>
        </row>
        <row r="396">
          <cell r="A396" t="str">
            <v>久留米地域職業訓練センター</v>
          </cell>
        </row>
        <row r="402">
          <cell r="B402">
            <v>107</v>
          </cell>
          <cell r="D402">
            <v>100</v>
          </cell>
          <cell r="M402">
            <v>38414</v>
          </cell>
        </row>
        <row r="403">
          <cell r="M403">
            <v>70358</v>
          </cell>
        </row>
        <row r="423">
          <cell r="A423" t="str">
            <v>久留米競輪場（地域ｻｲｸﾙｺﾐｭﾆﾃｨｰ）</v>
          </cell>
        </row>
        <row r="429">
          <cell r="B429">
            <v>50</v>
          </cell>
          <cell r="D429">
            <v>100</v>
          </cell>
          <cell r="M429">
            <v>7263</v>
          </cell>
        </row>
        <row r="430">
          <cell r="M430">
            <v>24303</v>
          </cell>
        </row>
        <row r="449">
          <cell r="A449" t="str">
            <v>久留米競輪場</v>
          </cell>
        </row>
        <row r="455">
          <cell r="B455">
            <v>890</v>
          </cell>
          <cell r="D455">
            <v>100</v>
          </cell>
          <cell r="M455">
            <v>250281</v>
          </cell>
        </row>
        <row r="456">
          <cell r="M456">
            <v>134741</v>
          </cell>
        </row>
        <row r="457">
          <cell r="M457">
            <v>542814</v>
          </cell>
        </row>
        <row r="458">
          <cell r="M458">
            <v>342887</v>
          </cell>
        </row>
        <row r="488">
          <cell r="A488" t="str">
            <v>久留米市民流水プール</v>
          </cell>
        </row>
        <row r="494">
          <cell r="B494">
            <v>149</v>
          </cell>
          <cell r="D494">
            <v>100</v>
          </cell>
          <cell r="M494">
            <v>62713</v>
          </cell>
        </row>
        <row r="495">
          <cell r="M495">
            <v>4829</v>
          </cell>
        </row>
        <row r="514">
          <cell r="A514" t="str">
            <v>ﾘﾊﾞｰｻｲﾄﾞﾊﾟｰｸ
新宝満川地区左岸</v>
          </cell>
        </row>
        <row r="520">
          <cell r="B520">
            <v>92</v>
          </cell>
          <cell r="D520">
            <v>100</v>
          </cell>
          <cell r="M520">
            <v>25994</v>
          </cell>
        </row>
        <row r="521">
          <cell r="M521">
            <v>64533</v>
          </cell>
        </row>
        <row r="540">
          <cell r="A540" t="str">
            <v>合川北排水機場</v>
          </cell>
        </row>
        <row r="546">
          <cell r="B546">
            <v>108</v>
          </cell>
          <cell r="D546">
            <v>100</v>
          </cell>
          <cell r="M546">
            <v>3180</v>
          </cell>
        </row>
        <row r="547">
          <cell r="M547">
            <v>8912</v>
          </cell>
        </row>
        <row r="566">
          <cell r="A566" t="str">
            <v>東町地下自転車駐車場</v>
          </cell>
        </row>
        <row r="572">
          <cell r="B572">
            <v>14</v>
          </cell>
          <cell r="D572">
            <v>100</v>
          </cell>
          <cell r="M572">
            <v>14531</v>
          </cell>
        </row>
        <row r="573">
          <cell r="M573">
            <v>38811</v>
          </cell>
        </row>
        <row r="592">
          <cell r="A592" t="str">
            <v>東町公園駐車場</v>
          </cell>
        </row>
        <row r="598">
          <cell r="B598">
            <v>21</v>
          </cell>
          <cell r="D598">
            <v>100</v>
          </cell>
          <cell r="M598">
            <v>14742</v>
          </cell>
        </row>
        <row r="599">
          <cell r="M599">
            <v>42370</v>
          </cell>
        </row>
        <row r="618">
          <cell r="A618" t="str">
            <v>小頭町公園駐車場</v>
          </cell>
        </row>
        <row r="624">
          <cell r="B624">
            <v>13</v>
          </cell>
          <cell r="D624">
            <v>100</v>
          </cell>
          <cell r="M624">
            <v>8292</v>
          </cell>
        </row>
        <row r="625">
          <cell r="M625">
            <v>24885</v>
          </cell>
        </row>
        <row r="644">
          <cell r="A644" t="str">
            <v>中央公園噴水</v>
          </cell>
        </row>
        <row r="650">
          <cell r="B650">
            <v>36</v>
          </cell>
          <cell r="D650">
            <v>100</v>
          </cell>
          <cell r="M650">
            <v>7581</v>
          </cell>
        </row>
        <row r="651">
          <cell r="M651">
            <v>25051</v>
          </cell>
        </row>
        <row r="670">
          <cell r="A670" t="str">
            <v>池町川浄化揚水機場</v>
          </cell>
        </row>
        <row r="676">
          <cell r="B676">
            <v>92</v>
          </cell>
          <cell r="D676">
            <v>100</v>
          </cell>
          <cell r="M676">
            <v>80961</v>
          </cell>
        </row>
        <row r="677">
          <cell r="M677">
            <v>383149</v>
          </cell>
        </row>
        <row r="696">
          <cell r="A696" t="str">
            <v>田主丸総合支所等（複合施設）</v>
          </cell>
        </row>
        <row r="702">
          <cell r="B702">
            <v>136</v>
          </cell>
          <cell r="D702">
            <v>100</v>
          </cell>
          <cell r="M702">
            <v>72499</v>
          </cell>
        </row>
        <row r="703">
          <cell r="M703">
            <v>146238</v>
          </cell>
        </row>
        <row r="748">
          <cell r="A748" t="str">
            <v>田主丸アリーナ</v>
          </cell>
        </row>
        <row r="754">
          <cell r="B754">
            <v>43</v>
          </cell>
          <cell r="D754">
            <v>100</v>
          </cell>
          <cell r="M754">
            <v>17804</v>
          </cell>
        </row>
        <row r="755">
          <cell r="M755">
            <v>48064</v>
          </cell>
        </row>
        <row r="774">
          <cell r="A774" t="str">
            <v>北野生涯学習センター本館</v>
          </cell>
        </row>
        <row r="780">
          <cell r="B780">
            <v>157</v>
          </cell>
          <cell r="D780">
            <v>100</v>
          </cell>
          <cell r="M780">
            <v>39433</v>
          </cell>
        </row>
        <row r="781">
          <cell r="M781">
            <v>63134</v>
          </cell>
        </row>
        <row r="800">
          <cell r="A800" t="str">
            <v>北野生涯学習センター別館</v>
          </cell>
        </row>
        <row r="806">
          <cell r="B806">
            <v>45</v>
          </cell>
          <cell r="D806">
            <v>100</v>
          </cell>
          <cell r="M806">
            <v>11761</v>
          </cell>
        </row>
        <row r="807">
          <cell r="M807">
            <v>23487</v>
          </cell>
        </row>
        <row r="826">
          <cell r="A826" t="str">
            <v>金島ふれあい交流センター</v>
          </cell>
        </row>
        <row r="832">
          <cell r="B832">
            <v>31</v>
          </cell>
          <cell r="D832">
            <v>100</v>
          </cell>
          <cell r="M832">
            <v>10182</v>
          </cell>
        </row>
        <row r="833">
          <cell r="M833">
            <v>18095</v>
          </cell>
        </row>
        <row r="852">
          <cell r="A852" t="str">
            <v>大城ますかげセンター</v>
          </cell>
        </row>
        <row r="858">
          <cell r="B858">
            <v>57</v>
          </cell>
          <cell r="D858">
            <v>100</v>
          </cell>
          <cell r="M858">
            <v>13612</v>
          </cell>
        </row>
        <row r="859">
          <cell r="M859">
            <v>22514</v>
          </cell>
        </row>
        <row r="878">
          <cell r="A878" t="str">
            <v>弓削コスモス館</v>
          </cell>
        </row>
        <row r="884">
          <cell r="B884">
            <v>43</v>
          </cell>
          <cell r="D884">
            <v>100</v>
          </cell>
          <cell r="M884">
            <v>6986</v>
          </cell>
        </row>
        <row r="885">
          <cell r="M885">
            <v>15107</v>
          </cell>
        </row>
        <row r="904">
          <cell r="A904" t="str">
            <v>北野総合支所（本館）</v>
          </cell>
        </row>
        <row r="910">
          <cell r="B910">
            <v>55</v>
          </cell>
          <cell r="D910">
            <v>100</v>
          </cell>
          <cell r="M910">
            <v>21795</v>
          </cell>
        </row>
        <row r="911">
          <cell r="M911">
            <v>52163</v>
          </cell>
        </row>
        <row r="930">
          <cell r="A930" t="str">
            <v>北野総合支所（西別館）</v>
          </cell>
        </row>
        <row r="936">
          <cell r="B936">
            <v>15</v>
          </cell>
          <cell r="D936">
            <v>100</v>
          </cell>
          <cell r="M936">
            <v>1836</v>
          </cell>
        </row>
        <row r="937">
          <cell r="M937">
            <v>6196</v>
          </cell>
        </row>
        <row r="956">
          <cell r="A956" t="str">
            <v>三潴総合支所</v>
          </cell>
        </row>
        <row r="962">
          <cell r="B962">
            <v>113</v>
          </cell>
          <cell r="D962">
            <v>100</v>
          </cell>
          <cell r="M962">
            <v>55535</v>
          </cell>
        </row>
        <row r="963">
          <cell r="M963">
            <v>128518</v>
          </cell>
        </row>
        <row r="982">
          <cell r="A982" t="str">
            <v>城島ふれあいセンター</v>
          </cell>
        </row>
        <row r="988">
          <cell r="B988">
            <v>56</v>
          </cell>
          <cell r="D988">
            <v>100</v>
          </cell>
          <cell r="M988">
            <v>12714</v>
          </cell>
        </row>
        <row r="989">
          <cell r="M989">
            <v>26061</v>
          </cell>
        </row>
        <row r="1008">
          <cell r="A1008" t="str">
            <v>城島総合文化センター</v>
          </cell>
        </row>
        <row r="1014">
          <cell r="B1014">
            <v>538</v>
          </cell>
          <cell r="D1014">
            <v>100</v>
          </cell>
          <cell r="F1014" t="str">
            <v>平日・他季</v>
          </cell>
          <cell r="M1014">
            <v>80846</v>
          </cell>
        </row>
        <row r="1015">
          <cell r="F1015" t="str">
            <v>休日・他季</v>
          </cell>
          <cell r="M1015">
            <v>59589</v>
          </cell>
        </row>
        <row r="1016">
          <cell r="M1016">
            <v>192536</v>
          </cell>
        </row>
        <row r="1017">
          <cell r="M1017">
            <v>132950</v>
          </cell>
        </row>
        <row r="1020">
          <cell r="F1020" t="str">
            <v>平日・夏季</v>
          </cell>
        </row>
        <row r="1021">
          <cell r="F1021" t="str">
            <v>休日・夏季</v>
          </cell>
        </row>
        <row r="1046">
          <cell r="A1046" t="str">
            <v>城島総合支所庁舎他分</v>
          </cell>
        </row>
        <row r="1052">
          <cell r="B1052">
            <v>77</v>
          </cell>
          <cell r="D1052">
            <v>100</v>
          </cell>
          <cell r="M1052">
            <v>45015</v>
          </cell>
        </row>
        <row r="1053">
          <cell r="M1053">
            <v>108024</v>
          </cell>
        </row>
        <row r="1058">
          <cell r="D1058">
            <v>100</v>
          </cell>
        </row>
        <row r="1071">
          <cell r="A1071" t="str">
            <v>久留米シティプラザ</v>
          </cell>
        </row>
        <row r="1077">
          <cell r="B1077">
            <v>1133</v>
          </cell>
          <cell r="D1077">
            <v>100</v>
          </cell>
          <cell r="F1077" t="str">
            <v>平日・他季</v>
          </cell>
          <cell r="M1077">
            <v>508887</v>
          </cell>
        </row>
        <row r="1078">
          <cell r="F1078" t="str">
            <v>休日・他季</v>
          </cell>
          <cell r="M1078">
            <v>310303</v>
          </cell>
        </row>
        <row r="1079">
          <cell r="M1079">
            <v>1088693</v>
          </cell>
        </row>
        <row r="1080">
          <cell r="M1080">
            <v>731255</v>
          </cell>
        </row>
        <row r="1083">
          <cell r="F1083" t="str">
            <v>平日・夏季</v>
          </cell>
        </row>
        <row r="1084">
          <cell r="F1084" t="str">
            <v>休日・夏季</v>
          </cell>
        </row>
        <row r="1109">
          <cell r="A1109" t="str">
            <v>野中生涯学習センター</v>
          </cell>
        </row>
        <row r="1115">
          <cell r="B1115">
            <v>80</v>
          </cell>
          <cell r="M1115">
            <v>42810</v>
          </cell>
        </row>
        <row r="1116">
          <cell r="M1116">
            <v>77717</v>
          </cell>
        </row>
      </sheetData>
      <sheetData sheetId="2"/>
      <sheetData sheetId="3"/>
      <sheetData sheetId="4">
        <row r="91">
          <cell r="B91" t="str">
            <v>（留意事項)
※夏季は毎年7月1日から9月30日までの期間とし,その他季は,夏季以外の期間とする。
※、燃料費調整単価、市場価格調整単価及び離島ユニバーサルサービス調整単価並びに再生可能エネルギー発電促進賦課金は加算しないこと。（九州管内の旧一般電気事業者が特定規模需要に係る標準供給条件又は選択供給条件の定めるところにより、別途支払う）
※№6の施設は、R6～7年度にZEB化工事を実施しており、本資料の数値は参考値とする。
※№3,4の施設は、今後、太陽光発電設備の設置が計画されており、本資料の数値は参考値とする。</v>
          </cell>
        </row>
      </sheetData>
      <sheetData sheetId="5"/>
      <sheetData sheetId="6"/>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EDB083-E42F-481F-B9C7-431263F9D637}">
  <sheetPr>
    <pageSetUpPr fitToPage="1"/>
  </sheetPr>
  <dimension ref="A1:L99"/>
  <sheetViews>
    <sheetView tabSelected="1" view="pageBreakPreview" zoomScale="40" zoomScaleNormal="100" zoomScaleSheetLayoutView="40" workbookViewId="0">
      <pane ySplit="9" topLeftCell="A82" activePane="bottomLeft" state="frozenSplit"/>
      <selection activeCell="B63" sqref="B63:B66"/>
      <selection pane="bottomLeft" activeCell="O93" sqref="O93"/>
    </sheetView>
  </sheetViews>
  <sheetFormatPr defaultRowHeight="13.5" x14ac:dyDescent="0.15"/>
  <cols>
    <col min="1" max="1" width="7.875" style="5" customWidth="1"/>
    <col min="2" max="2" width="45.25" style="2" customWidth="1"/>
    <col min="3" max="3" width="10.125" style="2" customWidth="1"/>
    <col min="4" max="4" width="16.875" style="5" customWidth="1"/>
    <col min="5" max="5" width="9.625" style="2" customWidth="1"/>
    <col min="6" max="6" width="27.625" style="5" customWidth="1"/>
    <col min="7" max="7" width="21.375" style="2" customWidth="1"/>
    <col min="8" max="8" width="18.625" style="5" customWidth="1"/>
    <col min="9" max="9" width="16.5" style="5" customWidth="1"/>
    <col min="10" max="11" width="27.625" style="5" customWidth="1"/>
    <col min="12" max="255" width="9" style="5"/>
    <col min="256" max="256" width="7.875" style="5" customWidth="1"/>
    <col min="257" max="257" width="45.25" style="5" customWidth="1"/>
    <col min="258" max="258" width="10.125" style="5" customWidth="1"/>
    <col min="259" max="259" width="16.875" style="5" customWidth="1"/>
    <col min="260" max="260" width="9.625" style="5" customWidth="1"/>
    <col min="261" max="261" width="27.625" style="5" customWidth="1"/>
    <col min="262" max="262" width="21.375" style="5" customWidth="1"/>
    <col min="263" max="263" width="18.625" style="5" customWidth="1"/>
    <col min="264" max="264" width="16.5" style="5" customWidth="1"/>
    <col min="265" max="266" width="27.625" style="5" customWidth="1"/>
    <col min="267" max="267" width="9" style="5"/>
    <col min="268" max="268" width="28.625" style="5" customWidth="1"/>
    <col min="269" max="511" width="9" style="5"/>
    <col min="512" max="512" width="7.875" style="5" customWidth="1"/>
    <col min="513" max="513" width="45.25" style="5" customWidth="1"/>
    <col min="514" max="514" width="10.125" style="5" customWidth="1"/>
    <col min="515" max="515" width="16.875" style="5" customWidth="1"/>
    <col min="516" max="516" width="9.625" style="5" customWidth="1"/>
    <col min="517" max="517" width="27.625" style="5" customWidth="1"/>
    <col min="518" max="518" width="21.375" style="5" customWidth="1"/>
    <col min="519" max="519" width="18.625" style="5" customWidth="1"/>
    <col min="520" max="520" width="16.5" style="5" customWidth="1"/>
    <col min="521" max="522" width="27.625" style="5" customWidth="1"/>
    <col min="523" max="523" width="9" style="5"/>
    <col min="524" max="524" width="28.625" style="5" customWidth="1"/>
    <col min="525" max="767" width="9" style="5"/>
    <col min="768" max="768" width="7.875" style="5" customWidth="1"/>
    <col min="769" max="769" width="45.25" style="5" customWidth="1"/>
    <col min="770" max="770" width="10.125" style="5" customWidth="1"/>
    <col min="771" max="771" width="16.875" style="5" customWidth="1"/>
    <col min="772" max="772" width="9.625" style="5" customWidth="1"/>
    <col min="773" max="773" width="27.625" style="5" customWidth="1"/>
    <col min="774" max="774" width="21.375" style="5" customWidth="1"/>
    <col min="775" max="775" width="18.625" style="5" customWidth="1"/>
    <col min="776" max="776" width="16.5" style="5" customWidth="1"/>
    <col min="777" max="778" width="27.625" style="5" customWidth="1"/>
    <col min="779" max="779" width="9" style="5"/>
    <col min="780" max="780" width="28.625" style="5" customWidth="1"/>
    <col min="781" max="1023" width="9" style="5"/>
    <col min="1024" max="1024" width="7.875" style="5" customWidth="1"/>
    <col min="1025" max="1025" width="45.25" style="5" customWidth="1"/>
    <col min="1026" max="1026" width="10.125" style="5" customWidth="1"/>
    <col min="1027" max="1027" width="16.875" style="5" customWidth="1"/>
    <col min="1028" max="1028" width="9.625" style="5" customWidth="1"/>
    <col min="1029" max="1029" width="27.625" style="5" customWidth="1"/>
    <col min="1030" max="1030" width="21.375" style="5" customWidth="1"/>
    <col min="1031" max="1031" width="18.625" style="5" customWidth="1"/>
    <col min="1032" max="1032" width="16.5" style="5" customWidth="1"/>
    <col min="1033" max="1034" width="27.625" style="5" customWidth="1"/>
    <col min="1035" max="1035" width="9" style="5"/>
    <col min="1036" max="1036" width="28.625" style="5" customWidth="1"/>
    <col min="1037" max="1279" width="9" style="5"/>
    <col min="1280" max="1280" width="7.875" style="5" customWidth="1"/>
    <col min="1281" max="1281" width="45.25" style="5" customWidth="1"/>
    <col min="1282" max="1282" width="10.125" style="5" customWidth="1"/>
    <col min="1283" max="1283" width="16.875" style="5" customWidth="1"/>
    <col min="1284" max="1284" width="9.625" style="5" customWidth="1"/>
    <col min="1285" max="1285" width="27.625" style="5" customWidth="1"/>
    <col min="1286" max="1286" width="21.375" style="5" customWidth="1"/>
    <col min="1287" max="1287" width="18.625" style="5" customWidth="1"/>
    <col min="1288" max="1288" width="16.5" style="5" customWidth="1"/>
    <col min="1289" max="1290" width="27.625" style="5" customWidth="1"/>
    <col min="1291" max="1291" width="9" style="5"/>
    <col min="1292" max="1292" width="28.625" style="5" customWidth="1"/>
    <col min="1293" max="1535" width="9" style="5"/>
    <col min="1536" max="1536" width="7.875" style="5" customWidth="1"/>
    <col min="1537" max="1537" width="45.25" style="5" customWidth="1"/>
    <col min="1538" max="1538" width="10.125" style="5" customWidth="1"/>
    <col min="1539" max="1539" width="16.875" style="5" customWidth="1"/>
    <col min="1540" max="1540" width="9.625" style="5" customWidth="1"/>
    <col min="1541" max="1541" width="27.625" style="5" customWidth="1"/>
    <col min="1542" max="1542" width="21.375" style="5" customWidth="1"/>
    <col min="1543" max="1543" width="18.625" style="5" customWidth="1"/>
    <col min="1544" max="1544" width="16.5" style="5" customWidth="1"/>
    <col min="1545" max="1546" width="27.625" style="5" customWidth="1"/>
    <col min="1547" max="1547" width="9" style="5"/>
    <col min="1548" max="1548" width="28.625" style="5" customWidth="1"/>
    <col min="1549" max="1791" width="9" style="5"/>
    <col min="1792" max="1792" width="7.875" style="5" customWidth="1"/>
    <col min="1793" max="1793" width="45.25" style="5" customWidth="1"/>
    <col min="1794" max="1794" width="10.125" style="5" customWidth="1"/>
    <col min="1795" max="1795" width="16.875" style="5" customWidth="1"/>
    <col min="1796" max="1796" width="9.625" style="5" customWidth="1"/>
    <col min="1797" max="1797" width="27.625" style="5" customWidth="1"/>
    <col min="1798" max="1798" width="21.375" style="5" customWidth="1"/>
    <col min="1799" max="1799" width="18.625" style="5" customWidth="1"/>
    <col min="1800" max="1800" width="16.5" style="5" customWidth="1"/>
    <col min="1801" max="1802" width="27.625" style="5" customWidth="1"/>
    <col min="1803" max="1803" width="9" style="5"/>
    <col min="1804" max="1804" width="28.625" style="5" customWidth="1"/>
    <col min="1805" max="2047" width="9" style="5"/>
    <col min="2048" max="2048" width="7.875" style="5" customWidth="1"/>
    <col min="2049" max="2049" width="45.25" style="5" customWidth="1"/>
    <col min="2050" max="2050" width="10.125" style="5" customWidth="1"/>
    <col min="2051" max="2051" width="16.875" style="5" customWidth="1"/>
    <col min="2052" max="2052" width="9.625" style="5" customWidth="1"/>
    <col min="2053" max="2053" width="27.625" style="5" customWidth="1"/>
    <col min="2054" max="2054" width="21.375" style="5" customWidth="1"/>
    <col min="2055" max="2055" width="18.625" style="5" customWidth="1"/>
    <col min="2056" max="2056" width="16.5" style="5" customWidth="1"/>
    <col min="2057" max="2058" width="27.625" style="5" customWidth="1"/>
    <col min="2059" max="2059" width="9" style="5"/>
    <col min="2060" max="2060" width="28.625" style="5" customWidth="1"/>
    <col min="2061" max="2303" width="9" style="5"/>
    <col min="2304" max="2304" width="7.875" style="5" customWidth="1"/>
    <col min="2305" max="2305" width="45.25" style="5" customWidth="1"/>
    <col min="2306" max="2306" width="10.125" style="5" customWidth="1"/>
    <col min="2307" max="2307" width="16.875" style="5" customWidth="1"/>
    <col min="2308" max="2308" width="9.625" style="5" customWidth="1"/>
    <col min="2309" max="2309" width="27.625" style="5" customWidth="1"/>
    <col min="2310" max="2310" width="21.375" style="5" customWidth="1"/>
    <col min="2311" max="2311" width="18.625" style="5" customWidth="1"/>
    <col min="2312" max="2312" width="16.5" style="5" customWidth="1"/>
    <col min="2313" max="2314" width="27.625" style="5" customWidth="1"/>
    <col min="2315" max="2315" width="9" style="5"/>
    <col min="2316" max="2316" width="28.625" style="5" customWidth="1"/>
    <col min="2317" max="2559" width="9" style="5"/>
    <col min="2560" max="2560" width="7.875" style="5" customWidth="1"/>
    <col min="2561" max="2561" width="45.25" style="5" customWidth="1"/>
    <col min="2562" max="2562" width="10.125" style="5" customWidth="1"/>
    <col min="2563" max="2563" width="16.875" style="5" customWidth="1"/>
    <col min="2564" max="2564" width="9.625" style="5" customWidth="1"/>
    <col min="2565" max="2565" width="27.625" style="5" customWidth="1"/>
    <col min="2566" max="2566" width="21.375" style="5" customWidth="1"/>
    <col min="2567" max="2567" width="18.625" style="5" customWidth="1"/>
    <col min="2568" max="2568" width="16.5" style="5" customWidth="1"/>
    <col min="2569" max="2570" width="27.625" style="5" customWidth="1"/>
    <col min="2571" max="2571" width="9" style="5"/>
    <col min="2572" max="2572" width="28.625" style="5" customWidth="1"/>
    <col min="2573" max="2815" width="9" style="5"/>
    <col min="2816" max="2816" width="7.875" style="5" customWidth="1"/>
    <col min="2817" max="2817" width="45.25" style="5" customWidth="1"/>
    <col min="2818" max="2818" width="10.125" style="5" customWidth="1"/>
    <col min="2819" max="2819" width="16.875" style="5" customWidth="1"/>
    <col min="2820" max="2820" width="9.625" style="5" customWidth="1"/>
    <col min="2821" max="2821" width="27.625" style="5" customWidth="1"/>
    <col min="2822" max="2822" width="21.375" style="5" customWidth="1"/>
    <col min="2823" max="2823" width="18.625" style="5" customWidth="1"/>
    <col min="2824" max="2824" width="16.5" style="5" customWidth="1"/>
    <col min="2825" max="2826" width="27.625" style="5" customWidth="1"/>
    <col min="2827" max="2827" width="9" style="5"/>
    <col min="2828" max="2828" width="28.625" style="5" customWidth="1"/>
    <col min="2829" max="3071" width="9" style="5"/>
    <col min="3072" max="3072" width="7.875" style="5" customWidth="1"/>
    <col min="3073" max="3073" width="45.25" style="5" customWidth="1"/>
    <col min="3074" max="3074" width="10.125" style="5" customWidth="1"/>
    <col min="3075" max="3075" width="16.875" style="5" customWidth="1"/>
    <col min="3076" max="3076" width="9.625" style="5" customWidth="1"/>
    <col min="3077" max="3077" width="27.625" style="5" customWidth="1"/>
    <col min="3078" max="3078" width="21.375" style="5" customWidth="1"/>
    <col min="3079" max="3079" width="18.625" style="5" customWidth="1"/>
    <col min="3080" max="3080" width="16.5" style="5" customWidth="1"/>
    <col min="3081" max="3082" width="27.625" style="5" customWidth="1"/>
    <col min="3083" max="3083" width="9" style="5"/>
    <col min="3084" max="3084" width="28.625" style="5" customWidth="1"/>
    <col min="3085" max="3327" width="9" style="5"/>
    <col min="3328" max="3328" width="7.875" style="5" customWidth="1"/>
    <col min="3329" max="3329" width="45.25" style="5" customWidth="1"/>
    <col min="3330" max="3330" width="10.125" style="5" customWidth="1"/>
    <col min="3331" max="3331" width="16.875" style="5" customWidth="1"/>
    <col min="3332" max="3332" width="9.625" style="5" customWidth="1"/>
    <col min="3333" max="3333" width="27.625" style="5" customWidth="1"/>
    <col min="3334" max="3334" width="21.375" style="5" customWidth="1"/>
    <col min="3335" max="3335" width="18.625" style="5" customWidth="1"/>
    <col min="3336" max="3336" width="16.5" style="5" customWidth="1"/>
    <col min="3337" max="3338" width="27.625" style="5" customWidth="1"/>
    <col min="3339" max="3339" width="9" style="5"/>
    <col min="3340" max="3340" width="28.625" style="5" customWidth="1"/>
    <col min="3341" max="3583" width="9" style="5"/>
    <col min="3584" max="3584" width="7.875" style="5" customWidth="1"/>
    <col min="3585" max="3585" width="45.25" style="5" customWidth="1"/>
    <col min="3586" max="3586" width="10.125" style="5" customWidth="1"/>
    <col min="3587" max="3587" width="16.875" style="5" customWidth="1"/>
    <col min="3588" max="3588" width="9.625" style="5" customWidth="1"/>
    <col min="3589" max="3589" width="27.625" style="5" customWidth="1"/>
    <col min="3590" max="3590" width="21.375" style="5" customWidth="1"/>
    <col min="3591" max="3591" width="18.625" style="5" customWidth="1"/>
    <col min="3592" max="3592" width="16.5" style="5" customWidth="1"/>
    <col min="3593" max="3594" width="27.625" style="5" customWidth="1"/>
    <col min="3595" max="3595" width="9" style="5"/>
    <col min="3596" max="3596" width="28.625" style="5" customWidth="1"/>
    <col min="3597" max="3839" width="9" style="5"/>
    <col min="3840" max="3840" width="7.875" style="5" customWidth="1"/>
    <col min="3841" max="3841" width="45.25" style="5" customWidth="1"/>
    <col min="3842" max="3842" width="10.125" style="5" customWidth="1"/>
    <col min="3843" max="3843" width="16.875" style="5" customWidth="1"/>
    <col min="3844" max="3844" width="9.625" style="5" customWidth="1"/>
    <col min="3845" max="3845" width="27.625" style="5" customWidth="1"/>
    <col min="3846" max="3846" width="21.375" style="5" customWidth="1"/>
    <col min="3847" max="3847" width="18.625" style="5" customWidth="1"/>
    <col min="3848" max="3848" width="16.5" style="5" customWidth="1"/>
    <col min="3849" max="3850" width="27.625" style="5" customWidth="1"/>
    <col min="3851" max="3851" width="9" style="5"/>
    <col min="3852" max="3852" width="28.625" style="5" customWidth="1"/>
    <col min="3853" max="4095" width="9" style="5"/>
    <col min="4096" max="4096" width="7.875" style="5" customWidth="1"/>
    <col min="4097" max="4097" width="45.25" style="5" customWidth="1"/>
    <col min="4098" max="4098" width="10.125" style="5" customWidth="1"/>
    <col min="4099" max="4099" width="16.875" style="5" customWidth="1"/>
    <col min="4100" max="4100" width="9.625" style="5" customWidth="1"/>
    <col min="4101" max="4101" width="27.625" style="5" customWidth="1"/>
    <col min="4102" max="4102" width="21.375" style="5" customWidth="1"/>
    <col min="4103" max="4103" width="18.625" style="5" customWidth="1"/>
    <col min="4104" max="4104" width="16.5" style="5" customWidth="1"/>
    <col min="4105" max="4106" width="27.625" style="5" customWidth="1"/>
    <col min="4107" max="4107" width="9" style="5"/>
    <col min="4108" max="4108" width="28.625" style="5" customWidth="1"/>
    <col min="4109" max="4351" width="9" style="5"/>
    <col min="4352" max="4352" width="7.875" style="5" customWidth="1"/>
    <col min="4353" max="4353" width="45.25" style="5" customWidth="1"/>
    <col min="4354" max="4354" width="10.125" style="5" customWidth="1"/>
    <col min="4355" max="4355" width="16.875" style="5" customWidth="1"/>
    <col min="4356" max="4356" width="9.625" style="5" customWidth="1"/>
    <col min="4357" max="4357" width="27.625" style="5" customWidth="1"/>
    <col min="4358" max="4358" width="21.375" style="5" customWidth="1"/>
    <col min="4359" max="4359" width="18.625" style="5" customWidth="1"/>
    <col min="4360" max="4360" width="16.5" style="5" customWidth="1"/>
    <col min="4361" max="4362" width="27.625" style="5" customWidth="1"/>
    <col min="4363" max="4363" width="9" style="5"/>
    <col min="4364" max="4364" width="28.625" style="5" customWidth="1"/>
    <col min="4365" max="4607" width="9" style="5"/>
    <col min="4608" max="4608" width="7.875" style="5" customWidth="1"/>
    <col min="4609" max="4609" width="45.25" style="5" customWidth="1"/>
    <col min="4610" max="4610" width="10.125" style="5" customWidth="1"/>
    <col min="4611" max="4611" width="16.875" style="5" customWidth="1"/>
    <col min="4612" max="4612" width="9.625" style="5" customWidth="1"/>
    <col min="4613" max="4613" width="27.625" style="5" customWidth="1"/>
    <col min="4614" max="4614" width="21.375" style="5" customWidth="1"/>
    <col min="4615" max="4615" width="18.625" style="5" customWidth="1"/>
    <col min="4616" max="4616" width="16.5" style="5" customWidth="1"/>
    <col min="4617" max="4618" width="27.625" style="5" customWidth="1"/>
    <col min="4619" max="4619" width="9" style="5"/>
    <col min="4620" max="4620" width="28.625" style="5" customWidth="1"/>
    <col min="4621" max="4863" width="9" style="5"/>
    <col min="4864" max="4864" width="7.875" style="5" customWidth="1"/>
    <col min="4865" max="4865" width="45.25" style="5" customWidth="1"/>
    <col min="4866" max="4866" width="10.125" style="5" customWidth="1"/>
    <col min="4867" max="4867" width="16.875" style="5" customWidth="1"/>
    <col min="4868" max="4868" width="9.625" style="5" customWidth="1"/>
    <col min="4869" max="4869" width="27.625" style="5" customWidth="1"/>
    <col min="4870" max="4870" width="21.375" style="5" customWidth="1"/>
    <col min="4871" max="4871" width="18.625" style="5" customWidth="1"/>
    <col min="4872" max="4872" width="16.5" style="5" customWidth="1"/>
    <col min="4873" max="4874" width="27.625" style="5" customWidth="1"/>
    <col min="4875" max="4875" width="9" style="5"/>
    <col min="4876" max="4876" width="28.625" style="5" customWidth="1"/>
    <col min="4877" max="5119" width="9" style="5"/>
    <col min="5120" max="5120" width="7.875" style="5" customWidth="1"/>
    <col min="5121" max="5121" width="45.25" style="5" customWidth="1"/>
    <col min="5122" max="5122" width="10.125" style="5" customWidth="1"/>
    <col min="5123" max="5123" width="16.875" style="5" customWidth="1"/>
    <col min="5124" max="5124" width="9.625" style="5" customWidth="1"/>
    <col min="5125" max="5125" width="27.625" style="5" customWidth="1"/>
    <col min="5126" max="5126" width="21.375" style="5" customWidth="1"/>
    <col min="5127" max="5127" width="18.625" style="5" customWidth="1"/>
    <col min="5128" max="5128" width="16.5" style="5" customWidth="1"/>
    <col min="5129" max="5130" width="27.625" style="5" customWidth="1"/>
    <col min="5131" max="5131" width="9" style="5"/>
    <col min="5132" max="5132" width="28.625" style="5" customWidth="1"/>
    <col min="5133" max="5375" width="9" style="5"/>
    <col min="5376" max="5376" width="7.875" style="5" customWidth="1"/>
    <col min="5377" max="5377" width="45.25" style="5" customWidth="1"/>
    <col min="5378" max="5378" width="10.125" style="5" customWidth="1"/>
    <col min="5379" max="5379" width="16.875" style="5" customWidth="1"/>
    <col min="5380" max="5380" width="9.625" style="5" customWidth="1"/>
    <col min="5381" max="5381" width="27.625" style="5" customWidth="1"/>
    <col min="5382" max="5382" width="21.375" style="5" customWidth="1"/>
    <col min="5383" max="5383" width="18.625" style="5" customWidth="1"/>
    <col min="5384" max="5384" width="16.5" style="5" customWidth="1"/>
    <col min="5385" max="5386" width="27.625" style="5" customWidth="1"/>
    <col min="5387" max="5387" width="9" style="5"/>
    <col min="5388" max="5388" width="28.625" style="5" customWidth="1"/>
    <col min="5389" max="5631" width="9" style="5"/>
    <col min="5632" max="5632" width="7.875" style="5" customWidth="1"/>
    <col min="5633" max="5633" width="45.25" style="5" customWidth="1"/>
    <col min="5634" max="5634" width="10.125" style="5" customWidth="1"/>
    <col min="5635" max="5635" width="16.875" style="5" customWidth="1"/>
    <col min="5636" max="5636" width="9.625" style="5" customWidth="1"/>
    <col min="5637" max="5637" width="27.625" style="5" customWidth="1"/>
    <col min="5638" max="5638" width="21.375" style="5" customWidth="1"/>
    <col min="5639" max="5639" width="18.625" style="5" customWidth="1"/>
    <col min="5640" max="5640" width="16.5" style="5" customWidth="1"/>
    <col min="5641" max="5642" width="27.625" style="5" customWidth="1"/>
    <col min="5643" max="5643" width="9" style="5"/>
    <col min="5644" max="5644" width="28.625" style="5" customWidth="1"/>
    <col min="5645" max="5887" width="9" style="5"/>
    <col min="5888" max="5888" width="7.875" style="5" customWidth="1"/>
    <col min="5889" max="5889" width="45.25" style="5" customWidth="1"/>
    <col min="5890" max="5890" width="10.125" style="5" customWidth="1"/>
    <col min="5891" max="5891" width="16.875" style="5" customWidth="1"/>
    <col min="5892" max="5892" width="9.625" style="5" customWidth="1"/>
    <col min="5893" max="5893" width="27.625" style="5" customWidth="1"/>
    <col min="5894" max="5894" width="21.375" style="5" customWidth="1"/>
    <col min="5895" max="5895" width="18.625" style="5" customWidth="1"/>
    <col min="5896" max="5896" width="16.5" style="5" customWidth="1"/>
    <col min="5897" max="5898" width="27.625" style="5" customWidth="1"/>
    <col min="5899" max="5899" width="9" style="5"/>
    <col min="5900" max="5900" width="28.625" style="5" customWidth="1"/>
    <col min="5901" max="6143" width="9" style="5"/>
    <col min="6144" max="6144" width="7.875" style="5" customWidth="1"/>
    <col min="6145" max="6145" width="45.25" style="5" customWidth="1"/>
    <col min="6146" max="6146" width="10.125" style="5" customWidth="1"/>
    <col min="6147" max="6147" width="16.875" style="5" customWidth="1"/>
    <col min="6148" max="6148" width="9.625" style="5" customWidth="1"/>
    <col min="6149" max="6149" width="27.625" style="5" customWidth="1"/>
    <col min="6150" max="6150" width="21.375" style="5" customWidth="1"/>
    <col min="6151" max="6151" width="18.625" style="5" customWidth="1"/>
    <col min="6152" max="6152" width="16.5" style="5" customWidth="1"/>
    <col min="6153" max="6154" width="27.625" style="5" customWidth="1"/>
    <col min="6155" max="6155" width="9" style="5"/>
    <col min="6156" max="6156" width="28.625" style="5" customWidth="1"/>
    <col min="6157" max="6399" width="9" style="5"/>
    <col min="6400" max="6400" width="7.875" style="5" customWidth="1"/>
    <col min="6401" max="6401" width="45.25" style="5" customWidth="1"/>
    <col min="6402" max="6402" width="10.125" style="5" customWidth="1"/>
    <col min="6403" max="6403" width="16.875" style="5" customWidth="1"/>
    <col min="6404" max="6404" width="9.625" style="5" customWidth="1"/>
    <col min="6405" max="6405" width="27.625" style="5" customWidth="1"/>
    <col min="6406" max="6406" width="21.375" style="5" customWidth="1"/>
    <col min="6407" max="6407" width="18.625" style="5" customWidth="1"/>
    <col min="6408" max="6408" width="16.5" style="5" customWidth="1"/>
    <col min="6409" max="6410" width="27.625" style="5" customWidth="1"/>
    <col min="6411" max="6411" width="9" style="5"/>
    <col min="6412" max="6412" width="28.625" style="5" customWidth="1"/>
    <col min="6413" max="6655" width="9" style="5"/>
    <col min="6656" max="6656" width="7.875" style="5" customWidth="1"/>
    <col min="6657" max="6657" width="45.25" style="5" customWidth="1"/>
    <col min="6658" max="6658" width="10.125" style="5" customWidth="1"/>
    <col min="6659" max="6659" width="16.875" style="5" customWidth="1"/>
    <col min="6660" max="6660" width="9.625" style="5" customWidth="1"/>
    <col min="6661" max="6661" width="27.625" style="5" customWidth="1"/>
    <col min="6662" max="6662" width="21.375" style="5" customWidth="1"/>
    <col min="6663" max="6663" width="18.625" style="5" customWidth="1"/>
    <col min="6664" max="6664" width="16.5" style="5" customWidth="1"/>
    <col min="6665" max="6666" width="27.625" style="5" customWidth="1"/>
    <col min="6667" max="6667" width="9" style="5"/>
    <col min="6668" max="6668" width="28.625" style="5" customWidth="1"/>
    <col min="6669" max="6911" width="9" style="5"/>
    <col min="6912" max="6912" width="7.875" style="5" customWidth="1"/>
    <col min="6913" max="6913" width="45.25" style="5" customWidth="1"/>
    <col min="6914" max="6914" width="10.125" style="5" customWidth="1"/>
    <col min="6915" max="6915" width="16.875" style="5" customWidth="1"/>
    <col min="6916" max="6916" width="9.625" style="5" customWidth="1"/>
    <col min="6917" max="6917" width="27.625" style="5" customWidth="1"/>
    <col min="6918" max="6918" width="21.375" style="5" customWidth="1"/>
    <col min="6919" max="6919" width="18.625" style="5" customWidth="1"/>
    <col min="6920" max="6920" width="16.5" style="5" customWidth="1"/>
    <col min="6921" max="6922" width="27.625" style="5" customWidth="1"/>
    <col min="6923" max="6923" width="9" style="5"/>
    <col min="6924" max="6924" width="28.625" style="5" customWidth="1"/>
    <col min="6925" max="7167" width="9" style="5"/>
    <col min="7168" max="7168" width="7.875" style="5" customWidth="1"/>
    <col min="7169" max="7169" width="45.25" style="5" customWidth="1"/>
    <col min="7170" max="7170" width="10.125" style="5" customWidth="1"/>
    <col min="7171" max="7171" width="16.875" style="5" customWidth="1"/>
    <col min="7172" max="7172" width="9.625" style="5" customWidth="1"/>
    <col min="7173" max="7173" width="27.625" style="5" customWidth="1"/>
    <col min="7174" max="7174" width="21.375" style="5" customWidth="1"/>
    <col min="7175" max="7175" width="18.625" style="5" customWidth="1"/>
    <col min="7176" max="7176" width="16.5" style="5" customWidth="1"/>
    <col min="7177" max="7178" width="27.625" style="5" customWidth="1"/>
    <col min="7179" max="7179" width="9" style="5"/>
    <col min="7180" max="7180" width="28.625" style="5" customWidth="1"/>
    <col min="7181" max="7423" width="9" style="5"/>
    <col min="7424" max="7424" width="7.875" style="5" customWidth="1"/>
    <col min="7425" max="7425" width="45.25" style="5" customWidth="1"/>
    <col min="7426" max="7426" width="10.125" style="5" customWidth="1"/>
    <col min="7427" max="7427" width="16.875" style="5" customWidth="1"/>
    <col min="7428" max="7428" width="9.625" style="5" customWidth="1"/>
    <col min="7429" max="7429" width="27.625" style="5" customWidth="1"/>
    <col min="7430" max="7430" width="21.375" style="5" customWidth="1"/>
    <col min="7431" max="7431" width="18.625" style="5" customWidth="1"/>
    <col min="7432" max="7432" width="16.5" style="5" customWidth="1"/>
    <col min="7433" max="7434" width="27.625" style="5" customWidth="1"/>
    <col min="7435" max="7435" width="9" style="5"/>
    <col min="7436" max="7436" width="28.625" style="5" customWidth="1"/>
    <col min="7437" max="7679" width="9" style="5"/>
    <col min="7680" max="7680" width="7.875" style="5" customWidth="1"/>
    <col min="7681" max="7681" width="45.25" style="5" customWidth="1"/>
    <col min="7682" max="7682" width="10.125" style="5" customWidth="1"/>
    <col min="7683" max="7683" width="16.875" style="5" customWidth="1"/>
    <col min="7684" max="7684" width="9.625" style="5" customWidth="1"/>
    <col min="7685" max="7685" width="27.625" style="5" customWidth="1"/>
    <col min="7686" max="7686" width="21.375" style="5" customWidth="1"/>
    <col min="7687" max="7687" width="18.625" style="5" customWidth="1"/>
    <col min="7688" max="7688" width="16.5" style="5" customWidth="1"/>
    <col min="7689" max="7690" width="27.625" style="5" customWidth="1"/>
    <col min="7691" max="7691" width="9" style="5"/>
    <col min="7692" max="7692" width="28.625" style="5" customWidth="1"/>
    <col min="7693" max="7935" width="9" style="5"/>
    <col min="7936" max="7936" width="7.875" style="5" customWidth="1"/>
    <col min="7937" max="7937" width="45.25" style="5" customWidth="1"/>
    <col min="7938" max="7938" width="10.125" style="5" customWidth="1"/>
    <col min="7939" max="7939" width="16.875" style="5" customWidth="1"/>
    <col min="7940" max="7940" width="9.625" style="5" customWidth="1"/>
    <col min="7941" max="7941" width="27.625" style="5" customWidth="1"/>
    <col min="7942" max="7942" width="21.375" style="5" customWidth="1"/>
    <col min="7943" max="7943" width="18.625" style="5" customWidth="1"/>
    <col min="7944" max="7944" width="16.5" style="5" customWidth="1"/>
    <col min="7945" max="7946" width="27.625" style="5" customWidth="1"/>
    <col min="7947" max="7947" width="9" style="5"/>
    <col min="7948" max="7948" width="28.625" style="5" customWidth="1"/>
    <col min="7949" max="8191" width="9" style="5"/>
    <col min="8192" max="8192" width="7.875" style="5" customWidth="1"/>
    <col min="8193" max="8193" width="45.25" style="5" customWidth="1"/>
    <col min="8194" max="8194" width="10.125" style="5" customWidth="1"/>
    <col min="8195" max="8195" width="16.875" style="5" customWidth="1"/>
    <col min="8196" max="8196" width="9.625" style="5" customWidth="1"/>
    <col min="8197" max="8197" width="27.625" style="5" customWidth="1"/>
    <col min="8198" max="8198" width="21.375" style="5" customWidth="1"/>
    <col min="8199" max="8199" width="18.625" style="5" customWidth="1"/>
    <col min="8200" max="8200" width="16.5" style="5" customWidth="1"/>
    <col min="8201" max="8202" width="27.625" style="5" customWidth="1"/>
    <col min="8203" max="8203" width="9" style="5"/>
    <col min="8204" max="8204" width="28.625" style="5" customWidth="1"/>
    <col min="8205" max="8447" width="9" style="5"/>
    <col min="8448" max="8448" width="7.875" style="5" customWidth="1"/>
    <col min="8449" max="8449" width="45.25" style="5" customWidth="1"/>
    <col min="8450" max="8450" width="10.125" style="5" customWidth="1"/>
    <col min="8451" max="8451" width="16.875" style="5" customWidth="1"/>
    <col min="8452" max="8452" width="9.625" style="5" customWidth="1"/>
    <col min="8453" max="8453" width="27.625" style="5" customWidth="1"/>
    <col min="8454" max="8454" width="21.375" style="5" customWidth="1"/>
    <col min="8455" max="8455" width="18.625" style="5" customWidth="1"/>
    <col min="8456" max="8456" width="16.5" style="5" customWidth="1"/>
    <col min="8457" max="8458" width="27.625" style="5" customWidth="1"/>
    <col min="8459" max="8459" width="9" style="5"/>
    <col min="8460" max="8460" width="28.625" style="5" customWidth="1"/>
    <col min="8461" max="8703" width="9" style="5"/>
    <col min="8704" max="8704" width="7.875" style="5" customWidth="1"/>
    <col min="8705" max="8705" width="45.25" style="5" customWidth="1"/>
    <col min="8706" max="8706" width="10.125" style="5" customWidth="1"/>
    <col min="8707" max="8707" width="16.875" style="5" customWidth="1"/>
    <col min="8708" max="8708" width="9.625" style="5" customWidth="1"/>
    <col min="8709" max="8709" width="27.625" style="5" customWidth="1"/>
    <col min="8710" max="8710" width="21.375" style="5" customWidth="1"/>
    <col min="8711" max="8711" width="18.625" style="5" customWidth="1"/>
    <col min="8712" max="8712" width="16.5" style="5" customWidth="1"/>
    <col min="8713" max="8714" width="27.625" style="5" customWidth="1"/>
    <col min="8715" max="8715" width="9" style="5"/>
    <col min="8716" max="8716" width="28.625" style="5" customWidth="1"/>
    <col min="8717" max="8959" width="9" style="5"/>
    <col min="8960" max="8960" width="7.875" style="5" customWidth="1"/>
    <col min="8961" max="8961" width="45.25" style="5" customWidth="1"/>
    <col min="8962" max="8962" width="10.125" style="5" customWidth="1"/>
    <col min="8963" max="8963" width="16.875" style="5" customWidth="1"/>
    <col min="8964" max="8964" width="9.625" style="5" customWidth="1"/>
    <col min="8965" max="8965" width="27.625" style="5" customWidth="1"/>
    <col min="8966" max="8966" width="21.375" style="5" customWidth="1"/>
    <col min="8967" max="8967" width="18.625" style="5" customWidth="1"/>
    <col min="8968" max="8968" width="16.5" style="5" customWidth="1"/>
    <col min="8969" max="8970" width="27.625" style="5" customWidth="1"/>
    <col min="8971" max="8971" width="9" style="5"/>
    <col min="8972" max="8972" width="28.625" style="5" customWidth="1"/>
    <col min="8973" max="9215" width="9" style="5"/>
    <col min="9216" max="9216" width="7.875" style="5" customWidth="1"/>
    <col min="9217" max="9217" width="45.25" style="5" customWidth="1"/>
    <col min="9218" max="9218" width="10.125" style="5" customWidth="1"/>
    <col min="9219" max="9219" width="16.875" style="5" customWidth="1"/>
    <col min="9220" max="9220" width="9.625" style="5" customWidth="1"/>
    <col min="9221" max="9221" width="27.625" style="5" customWidth="1"/>
    <col min="9222" max="9222" width="21.375" style="5" customWidth="1"/>
    <col min="9223" max="9223" width="18.625" style="5" customWidth="1"/>
    <col min="9224" max="9224" width="16.5" style="5" customWidth="1"/>
    <col min="9225" max="9226" width="27.625" style="5" customWidth="1"/>
    <col min="9227" max="9227" width="9" style="5"/>
    <col min="9228" max="9228" width="28.625" style="5" customWidth="1"/>
    <col min="9229" max="9471" width="9" style="5"/>
    <col min="9472" max="9472" width="7.875" style="5" customWidth="1"/>
    <col min="9473" max="9473" width="45.25" style="5" customWidth="1"/>
    <col min="9474" max="9474" width="10.125" style="5" customWidth="1"/>
    <col min="9475" max="9475" width="16.875" style="5" customWidth="1"/>
    <col min="9476" max="9476" width="9.625" style="5" customWidth="1"/>
    <col min="9477" max="9477" width="27.625" style="5" customWidth="1"/>
    <col min="9478" max="9478" width="21.375" style="5" customWidth="1"/>
    <col min="9479" max="9479" width="18.625" style="5" customWidth="1"/>
    <col min="9480" max="9480" width="16.5" style="5" customWidth="1"/>
    <col min="9481" max="9482" width="27.625" style="5" customWidth="1"/>
    <col min="9483" max="9483" width="9" style="5"/>
    <col min="9484" max="9484" width="28.625" style="5" customWidth="1"/>
    <col min="9485" max="9727" width="9" style="5"/>
    <col min="9728" max="9728" width="7.875" style="5" customWidth="1"/>
    <col min="9729" max="9729" width="45.25" style="5" customWidth="1"/>
    <col min="9730" max="9730" width="10.125" style="5" customWidth="1"/>
    <col min="9731" max="9731" width="16.875" style="5" customWidth="1"/>
    <col min="9732" max="9732" width="9.625" style="5" customWidth="1"/>
    <col min="9733" max="9733" width="27.625" style="5" customWidth="1"/>
    <col min="9734" max="9734" width="21.375" style="5" customWidth="1"/>
    <col min="9735" max="9735" width="18.625" style="5" customWidth="1"/>
    <col min="9736" max="9736" width="16.5" style="5" customWidth="1"/>
    <col min="9737" max="9738" width="27.625" style="5" customWidth="1"/>
    <col min="9739" max="9739" width="9" style="5"/>
    <col min="9740" max="9740" width="28.625" style="5" customWidth="1"/>
    <col min="9741" max="9983" width="9" style="5"/>
    <col min="9984" max="9984" width="7.875" style="5" customWidth="1"/>
    <col min="9985" max="9985" width="45.25" style="5" customWidth="1"/>
    <col min="9986" max="9986" width="10.125" style="5" customWidth="1"/>
    <col min="9987" max="9987" width="16.875" style="5" customWidth="1"/>
    <col min="9988" max="9988" width="9.625" style="5" customWidth="1"/>
    <col min="9989" max="9989" width="27.625" style="5" customWidth="1"/>
    <col min="9990" max="9990" width="21.375" style="5" customWidth="1"/>
    <col min="9991" max="9991" width="18.625" style="5" customWidth="1"/>
    <col min="9992" max="9992" width="16.5" style="5" customWidth="1"/>
    <col min="9993" max="9994" width="27.625" style="5" customWidth="1"/>
    <col min="9995" max="9995" width="9" style="5"/>
    <col min="9996" max="9996" width="28.625" style="5" customWidth="1"/>
    <col min="9997" max="10239" width="9" style="5"/>
    <col min="10240" max="10240" width="7.875" style="5" customWidth="1"/>
    <col min="10241" max="10241" width="45.25" style="5" customWidth="1"/>
    <col min="10242" max="10242" width="10.125" style="5" customWidth="1"/>
    <col min="10243" max="10243" width="16.875" style="5" customWidth="1"/>
    <col min="10244" max="10244" width="9.625" style="5" customWidth="1"/>
    <col min="10245" max="10245" width="27.625" style="5" customWidth="1"/>
    <col min="10246" max="10246" width="21.375" style="5" customWidth="1"/>
    <col min="10247" max="10247" width="18.625" style="5" customWidth="1"/>
    <col min="10248" max="10248" width="16.5" style="5" customWidth="1"/>
    <col min="10249" max="10250" width="27.625" style="5" customWidth="1"/>
    <col min="10251" max="10251" width="9" style="5"/>
    <col min="10252" max="10252" width="28.625" style="5" customWidth="1"/>
    <col min="10253" max="10495" width="9" style="5"/>
    <col min="10496" max="10496" width="7.875" style="5" customWidth="1"/>
    <col min="10497" max="10497" width="45.25" style="5" customWidth="1"/>
    <col min="10498" max="10498" width="10.125" style="5" customWidth="1"/>
    <col min="10499" max="10499" width="16.875" style="5" customWidth="1"/>
    <col min="10500" max="10500" width="9.625" style="5" customWidth="1"/>
    <col min="10501" max="10501" width="27.625" style="5" customWidth="1"/>
    <col min="10502" max="10502" width="21.375" style="5" customWidth="1"/>
    <col min="10503" max="10503" width="18.625" style="5" customWidth="1"/>
    <col min="10504" max="10504" width="16.5" style="5" customWidth="1"/>
    <col min="10505" max="10506" width="27.625" style="5" customWidth="1"/>
    <col min="10507" max="10507" width="9" style="5"/>
    <col min="10508" max="10508" width="28.625" style="5" customWidth="1"/>
    <col min="10509" max="10751" width="9" style="5"/>
    <col min="10752" max="10752" width="7.875" style="5" customWidth="1"/>
    <col min="10753" max="10753" width="45.25" style="5" customWidth="1"/>
    <col min="10754" max="10754" width="10.125" style="5" customWidth="1"/>
    <col min="10755" max="10755" width="16.875" style="5" customWidth="1"/>
    <col min="10756" max="10756" width="9.625" style="5" customWidth="1"/>
    <col min="10757" max="10757" width="27.625" style="5" customWidth="1"/>
    <col min="10758" max="10758" width="21.375" style="5" customWidth="1"/>
    <col min="10759" max="10759" width="18.625" style="5" customWidth="1"/>
    <col min="10760" max="10760" width="16.5" style="5" customWidth="1"/>
    <col min="10761" max="10762" width="27.625" style="5" customWidth="1"/>
    <col min="10763" max="10763" width="9" style="5"/>
    <col min="10764" max="10764" width="28.625" style="5" customWidth="1"/>
    <col min="10765" max="11007" width="9" style="5"/>
    <col min="11008" max="11008" width="7.875" style="5" customWidth="1"/>
    <col min="11009" max="11009" width="45.25" style="5" customWidth="1"/>
    <col min="11010" max="11010" width="10.125" style="5" customWidth="1"/>
    <col min="11011" max="11011" width="16.875" style="5" customWidth="1"/>
    <col min="11012" max="11012" width="9.625" style="5" customWidth="1"/>
    <col min="11013" max="11013" width="27.625" style="5" customWidth="1"/>
    <col min="11014" max="11014" width="21.375" style="5" customWidth="1"/>
    <col min="11015" max="11015" width="18.625" style="5" customWidth="1"/>
    <col min="11016" max="11016" width="16.5" style="5" customWidth="1"/>
    <col min="11017" max="11018" width="27.625" style="5" customWidth="1"/>
    <col min="11019" max="11019" width="9" style="5"/>
    <col min="11020" max="11020" width="28.625" style="5" customWidth="1"/>
    <col min="11021" max="11263" width="9" style="5"/>
    <col min="11264" max="11264" width="7.875" style="5" customWidth="1"/>
    <col min="11265" max="11265" width="45.25" style="5" customWidth="1"/>
    <col min="11266" max="11266" width="10.125" style="5" customWidth="1"/>
    <col min="11267" max="11267" width="16.875" style="5" customWidth="1"/>
    <col min="11268" max="11268" width="9.625" style="5" customWidth="1"/>
    <col min="11269" max="11269" width="27.625" style="5" customWidth="1"/>
    <col min="11270" max="11270" width="21.375" style="5" customWidth="1"/>
    <col min="11271" max="11271" width="18.625" style="5" customWidth="1"/>
    <col min="11272" max="11272" width="16.5" style="5" customWidth="1"/>
    <col min="11273" max="11274" width="27.625" style="5" customWidth="1"/>
    <col min="11275" max="11275" width="9" style="5"/>
    <col min="11276" max="11276" width="28.625" style="5" customWidth="1"/>
    <col min="11277" max="11519" width="9" style="5"/>
    <col min="11520" max="11520" width="7.875" style="5" customWidth="1"/>
    <col min="11521" max="11521" width="45.25" style="5" customWidth="1"/>
    <col min="11522" max="11522" width="10.125" style="5" customWidth="1"/>
    <col min="11523" max="11523" width="16.875" style="5" customWidth="1"/>
    <col min="11524" max="11524" width="9.625" style="5" customWidth="1"/>
    <col min="11525" max="11525" width="27.625" style="5" customWidth="1"/>
    <col min="11526" max="11526" width="21.375" style="5" customWidth="1"/>
    <col min="11527" max="11527" width="18.625" style="5" customWidth="1"/>
    <col min="11528" max="11528" width="16.5" style="5" customWidth="1"/>
    <col min="11529" max="11530" width="27.625" style="5" customWidth="1"/>
    <col min="11531" max="11531" width="9" style="5"/>
    <col min="11532" max="11532" width="28.625" style="5" customWidth="1"/>
    <col min="11533" max="11775" width="9" style="5"/>
    <col min="11776" max="11776" width="7.875" style="5" customWidth="1"/>
    <col min="11777" max="11777" width="45.25" style="5" customWidth="1"/>
    <col min="11778" max="11778" width="10.125" style="5" customWidth="1"/>
    <col min="11779" max="11779" width="16.875" style="5" customWidth="1"/>
    <col min="11780" max="11780" width="9.625" style="5" customWidth="1"/>
    <col min="11781" max="11781" width="27.625" style="5" customWidth="1"/>
    <col min="11782" max="11782" width="21.375" style="5" customWidth="1"/>
    <col min="11783" max="11783" width="18.625" style="5" customWidth="1"/>
    <col min="11784" max="11784" width="16.5" style="5" customWidth="1"/>
    <col min="11785" max="11786" width="27.625" style="5" customWidth="1"/>
    <col min="11787" max="11787" width="9" style="5"/>
    <col min="11788" max="11788" width="28.625" style="5" customWidth="1"/>
    <col min="11789" max="12031" width="9" style="5"/>
    <col min="12032" max="12032" width="7.875" style="5" customWidth="1"/>
    <col min="12033" max="12033" width="45.25" style="5" customWidth="1"/>
    <col min="12034" max="12034" width="10.125" style="5" customWidth="1"/>
    <col min="12035" max="12035" width="16.875" style="5" customWidth="1"/>
    <col min="12036" max="12036" width="9.625" style="5" customWidth="1"/>
    <col min="12037" max="12037" width="27.625" style="5" customWidth="1"/>
    <col min="12038" max="12038" width="21.375" style="5" customWidth="1"/>
    <col min="12039" max="12039" width="18.625" style="5" customWidth="1"/>
    <col min="12040" max="12040" width="16.5" style="5" customWidth="1"/>
    <col min="12041" max="12042" width="27.625" style="5" customWidth="1"/>
    <col min="12043" max="12043" width="9" style="5"/>
    <col min="12044" max="12044" width="28.625" style="5" customWidth="1"/>
    <col min="12045" max="12287" width="9" style="5"/>
    <col min="12288" max="12288" width="7.875" style="5" customWidth="1"/>
    <col min="12289" max="12289" width="45.25" style="5" customWidth="1"/>
    <col min="12290" max="12290" width="10.125" style="5" customWidth="1"/>
    <col min="12291" max="12291" width="16.875" style="5" customWidth="1"/>
    <col min="12292" max="12292" width="9.625" style="5" customWidth="1"/>
    <col min="12293" max="12293" width="27.625" style="5" customWidth="1"/>
    <col min="12294" max="12294" width="21.375" style="5" customWidth="1"/>
    <col min="12295" max="12295" width="18.625" style="5" customWidth="1"/>
    <col min="12296" max="12296" width="16.5" style="5" customWidth="1"/>
    <col min="12297" max="12298" width="27.625" style="5" customWidth="1"/>
    <col min="12299" max="12299" width="9" style="5"/>
    <col min="12300" max="12300" width="28.625" style="5" customWidth="1"/>
    <col min="12301" max="12543" width="9" style="5"/>
    <col min="12544" max="12544" width="7.875" style="5" customWidth="1"/>
    <col min="12545" max="12545" width="45.25" style="5" customWidth="1"/>
    <col min="12546" max="12546" width="10.125" style="5" customWidth="1"/>
    <col min="12547" max="12547" width="16.875" style="5" customWidth="1"/>
    <col min="12548" max="12548" width="9.625" style="5" customWidth="1"/>
    <col min="12549" max="12549" width="27.625" style="5" customWidth="1"/>
    <col min="12550" max="12550" width="21.375" style="5" customWidth="1"/>
    <col min="12551" max="12551" width="18.625" style="5" customWidth="1"/>
    <col min="12552" max="12552" width="16.5" style="5" customWidth="1"/>
    <col min="12553" max="12554" width="27.625" style="5" customWidth="1"/>
    <col min="12555" max="12555" width="9" style="5"/>
    <col min="12556" max="12556" width="28.625" style="5" customWidth="1"/>
    <col min="12557" max="12799" width="9" style="5"/>
    <col min="12800" max="12800" width="7.875" style="5" customWidth="1"/>
    <col min="12801" max="12801" width="45.25" style="5" customWidth="1"/>
    <col min="12802" max="12802" width="10.125" style="5" customWidth="1"/>
    <col min="12803" max="12803" width="16.875" style="5" customWidth="1"/>
    <col min="12804" max="12804" width="9.625" style="5" customWidth="1"/>
    <col min="12805" max="12805" width="27.625" style="5" customWidth="1"/>
    <col min="12806" max="12806" width="21.375" style="5" customWidth="1"/>
    <col min="12807" max="12807" width="18.625" style="5" customWidth="1"/>
    <col min="12808" max="12808" width="16.5" style="5" customWidth="1"/>
    <col min="12809" max="12810" width="27.625" style="5" customWidth="1"/>
    <col min="12811" max="12811" width="9" style="5"/>
    <col min="12812" max="12812" width="28.625" style="5" customWidth="1"/>
    <col min="12813" max="13055" width="9" style="5"/>
    <col min="13056" max="13056" width="7.875" style="5" customWidth="1"/>
    <col min="13057" max="13057" width="45.25" style="5" customWidth="1"/>
    <col min="13058" max="13058" width="10.125" style="5" customWidth="1"/>
    <col min="13059" max="13059" width="16.875" style="5" customWidth="1"/>
    <col min="13060" max="13060" width="9.625" style="5" customWidth="1"/>
    <col min="13061" max="13061" width="27.625" style="5" customWidth="1"/>
    <col min="13062" max="13062" width="21.375" style="5" customWidth="1"/>
    <col min="13063" max="13063" width="18.625" style="5" customWidth="1"/>
    <col min="13064" max="13064" width="16.5" style="5" customWidth="1"/>
    <col min="13065" max="13066" width="27.625" style="5" customWidth="1"/>
    <col min="13067" max="13067" width="9" style="5"/>
    <col min="13068" max="13068" width="28.625" style="5" customWidth="1"/>
    <col min="13069" max="13311" width="9" style="5"/>
    <col min="13312" max="13312" width="7.875" style="5" customWidth="1"/>
    <col min="13313" max="13313" width="45.25" style="5" customWidth="1"/>
    <col min="13314" max="13314" width="10.125" style="5" customWidth="1"/>
    <col min="13315" max="13315" width="16.875" style="5" customWidth="1"/>
    <col min="13316" max="13316" width="9.625" style="5" customWidth="1"/>
    <col min="13317" max="13317" width="27.625" style="5" customWidth="1"/>
    <col min="13318" max="13318" width="21.375" style="5" customWidth="1"/>
    <col min="13319" max="13319" width="18.625" style="5" customWidth="1"/>
    <col min="13320" max="13320" width="16.5" style="5" customWidth="1"/>
    <col min="13321" max="13322" width="27.625" style="5" customWidth="1"/>
    <col min="13323" max="13323" width="9" style="5"/>
    <col min="13324" max="13324" width="28.625" style="5" customWidth="1"/>
    <col min="13325" max="13567" width="9" style="5"/>
    <col min="13568" max="13568" width="7.875" style="5" customWidth="1"/>
    <col min="13569" max="13569" width="45.25" style="5" customWidth="1"/>
    <col min="13570" max="13570" width="10.125" style="5" customWidth="1"/>
    <col min="13571" max="13571" width="16.875" style="5" customWidth="1"/>
    <col min="13572" max="13572" width="9.625" style="5" customWidth="1"/>
    <col min="13573" max="13573" width="27.625" style="5" customWidth="1"/>
    <col min="13574" max="13574" width="21.375" style="5" customWidth="1"/>
    <col min="13575" max="13575" width="18.625" style="5" customWidth="1"/>
    <col min="13576" max="13576" width="16.5" style="5" customWidth="1"/>
    <col min="13577" max="13578" width="27.625" style="5" customWidth="1"/>
    <col min="13579" max="13579" width="9" style="5"/>
    <col min="13580" max="13580" width="28.625" style="5" customWidth="1"/>
    <col min="13581" max="13823" width="9" style="5"/>
    <col min="13824" max="13824" width="7.875" style="5" customWidth="1"/>
    <col min="13825" max="13825" width="45.25" style="5" customWidth="1"/>
    <col min="13826" max="13826" width="10.125" style="5" customWidth="1"/>
    <col min="13827" max="13827" width="16.875" style="5" customWidth="1"/>
    <col min="13828" max="13828" width="9.625" style="5" customWidth="1"/>
    <col min="13829" max="13829" width="27.625" style="5" customWidth="1"/>
    <col min="13830" max="13830" width="21.375" style="5" customWidth="1"/>
    <col min="13831" max="13831" width="18.625" style="5" customWidth="1"/>
    <col min="13832" max="13832" width="16.5" style="5" customWidth="1"/>
    <col min="13833" max="13834" width="27.625" style="5" customWidth="1"/>
    <col min="13835" max="13835" width="9" style="5"/>
    <col min="13836" max="13836" width="28.625" style="5" customWidth="1"/>
    <col min="13837" max="14079" width="9" style="5"/>
    <col min="14080" max="14080" width="7.875" style="5" customWidth="1"/>
    <col min="14081" max="14081" width="45.25" style="5" customWidth="1"/>
    <col min="14082" max="14082" width="10.125" style="5" customWidth="1"/>
    <col min="14083" max="14083" width="16.875" style="5" customWidth="1"/>
    <col min="14084" max="14084" width="9.625" style="5" customWidth="1"/>
    <col min="14085" max="14085" width="27.625" style="5" customWidth="1"/>
    <col min="14086" max="14086" width="21.375" style="5" customWidth="1"/>
    <col min="14087" max="14087" width="18.625" style="5" customWidth="1"/>
    <col min="14088" max="14088" width="16.5" style="5" customWidth="1"/>
    <col min="14089" max="14090" width="27.625" style="5" customWidth="1"/>
    <col min="14091" max="14091" width="9" style="5"/>
    <col min="14092" max="14092" width="28.625" style="5" customWidth="1"/>
    <col min="14093" max="14335" width="9" style="5"/>
    <col min="14336" max="14336" width="7.875" style="5" customWidth="1"/>
    <col min="14337" max="14337" width="45.25" style="5" customWidth="1"/>
    <col min="14338" max="14338" width="10.125" style="5" customWidth="1"/>
    <col min="14339" max="14339" width="16.875" style="5" customWidth="1"/>
    <col min="14340" max="14340" width="9.625" style="5" customWidth="1"/>
    <col min="14341" max="14341" width="27.625" style="5" customWidth="1"/>
    <col min="14342" max="14342" width="21.375" style="5" customWidth="1"/>
    <col min="14343" max="14343" width="18.625" style="5" customWidth="1"/>
    <col min="14344" max="14344" width="16.5" style="5" customWidth="1"/>
    <col min="14345" max="14346" width="27.625" style="5" customWidth="1"/>
    <col min="14347" max="14347" width="9" style="5"/>
    <col min="14348" max="14348" width="28.625" style="5" customWidth="1"/>
    <col min="14349" max="14591" width="9" style="5"/>
    <col min="14592" max="14592" width="7.875" style="5" customWidth="1"/>
    <col min="14593" max="14593" width="45.25" style="5" customWidth="1"/>
    <col min="14594" max="14594" width="10.125" style="5" customWidth="1"/>
    <col min="14595" max="14595" width="16.875" style="5" customWidth="1"/>
    <col min="14596" max="14596" width="9.625" style="5" customWidth="1"/>
    <col min="14597" max="14597" width="27.625" style="5" customWidth="1"/>
    <col min="14598" max="14598" width="21.375" style="5" customWidth="1"/>
    <col min="14599" max="14599" width="18.625" style="5" customWidth="1"/>
    <col min="14600" max="14600" width="16.5" style="5" customWidth="1"/>
    <col min="14601" max="14602" width="27.625" style="5" customWidth="1"/>
    <col min="14603" max="14603" width="9" style="5"/>
    <col min="14604" max="14604" width="28.625" style="5" customWidth="1"/>
    <col min="14605" max="14847" width="9" style="5"/>
    <col min="14848" max="14848" width="7.875" style="5" customWidth="1"/>
    <col min="14849" max="14849" width="45.25" style="5" customWidth="1"/>
    <col min="14850" max="14850" width="10.125" style="5" customWidth="1"/>
    <col min="14851" max="14851" width="16.875" style="5" customWidth="1"/>
    <col min="14852" max="14852" width="9.625" style="5" customWidth="1"/>
    <col min="14853" max="14853" width="27.625" style="5" customWidth="1"/>
    <col min="14854" max="14854" width="21.375" style="5" customWidth="1"/>
    <col min="14855" max="14855" width="18.625" style="5" customWidth="1"/>
    <col min="14856" max="14856" width="16.5" style="5" customWidth="1"/>
    <col min="14857" max="14858" width="27.625" style="5" customWidth="1"/>
    <col min="14859" max="14859" width="9" style="5"/>
    <col min="14860" max="14860" width="28.625" style="5" customWidth="1"/>
    <col min="14861" max="15103" width="9" style="5"/>
    <col min="15104" max="15104" width="7.875" style="5" customWidth="1"/>
    <col min="15105" max="15105" width="45.25" style="5" customWidth="1"/>
    <col min="15106" max="15106" width="10.125" style="5" customWidth="1"/>
    <col min="15107" max="15107" width="16.875" style="5" customWidth="1"/>
    <col min="15108" max="15108" width="9.625" style="5" customWidth="1"/>
    <col min="15109" max="15109" width="27.625" style="5" customWidth="1"/>
    <col min="15110" max="15110" width="21.375" style="5" customWidth="1"/>
    <col min="15111" max="15111" width="18.625" style="5" customWidth="1"/>
    <col min="15112" max="15112" width="16.5" style="5" customWidth="1"/>
    <col min="15113" max="15114" width="27.625" style="5" customWidth="1"/>
    <col min="15115" max="15115" width="9" style="5"/>
    <col min="15116" max="15116" width="28.625" style="5" customWidth="1"/>
    <col min="15117" max="15359" width="9" style="5"/>
    <col min="15360" max="15360" width="7.875" style="5" customWidth="1"/>
    <col min="15361" max="15361" width="45.25" style="5" customWidth="1"/>
    <col min="15362" max="15362" width="10.125" style="5" customWidth="1"/>
    <col min="15363" max="15363" width="16.875" style="5" customWidth="1"/>
    <col min="15364" max="15364" width="9.625" style="5" customWidth="1"/>
    <col min="15365" max="15365" width="27.625" style="5" customWidth="1"/>
    <col min="15366" max="15366" width="21.375" style="5" customWidth="1"/>
    <col min="15367" max="15367" width="18.625" style="5" customWidth="1"/>
    <col min="15368" max="15368" width="16.5" style="5" customWidth="1"/>
    <col min="15369" max="15370" width="27.625" style="5" customWidth="1"/>
    <col min="15371" max="15371" width="9" style="5"/>
    <col min="15372" max="15372" width="28.625" style="5" customWidth="1"/>
    <col min="15373" max="15615" width="9" style="5"/>
    <col min="15616" max="15616" width="7.875" style="5" customWidth="1"/>
    <col min="15617" max="15617" width="45.25" style="5" customWidth="1"/>
    <col min="15618" max="15618" width="10.125" style="5" customWidth="1"/>
    <col min="15619" max="15619" width="16.875" style="5" customWidth="1"/>
    <col min="15620" max="15620" width="9.625" style="5" customWidth="1"/>
    <col min="15621" max="15621" width="27.625" style="5" customWidth="1"/>
    <col min="15622" max="15622" width="21.375" style="5" customWidth="1"/>
    <col min="15623" max="15623" width="18.625" style="5" customWidth="1"/>
    <col min="15624" max="15624" width="16.5" style="5" customWidth="1"/>
    <col min="15625" max="15626" width="27.625" style="5" customWidth="1"/>
    <col min="15627" max="15627" width="9" style="5"/>
    <col min="15628" max="15628" width="28.625" style="5" customWidth="1"/>
    <col min="15629" max="15871" width="9" style="5"/>
    <col min="15872" max="15872" width="7.875" style="5" customWidth="1"/>
    <col min="15873" max="15873" width="45.25" style="5" customWidth="1"/>
    <col min="15874" max="15874" width="10.125" style="5" customWidth="1"/>
    <col min="15875" max="15875" width="16.875" style="5" customWidth="1"/>
    <col min="15876" max="15876" width="9.625" style="5" customWidth="1"/>
    <col min="15877" max="15877" width="27.625" style="5" customWidth="1"/>
    <col min="15878" max="15878" width="21.375" style="5" customWidth="1"/>
    <col min="15879" max="15879" width="18.625" style="5" customWidth="1"/>
    <col min="15880" max="15880" width="16.5" style="5" customWidth="1"/>
    <col min="15881" max="15882" width="27.625" style="5" customWidth="1"/>
    <col min="15883" max="15883" width="9" style="5"/>
    <col min="15884" max="15884" width="28.625" style="5" customWidth="1"/>
    <col min="15885" max="16127" width="9" style="5"/>
    <col min="16128" max="16128" width="7.875" style="5" customWidth="1"/>
    <col min="16129" max="16129" width="45.25" style="5" customWidth="1"/>
    <col min="16130" max="16130" width="10.125" style="5" customWidth="1"/>
    <col min="16131" max="16131" width="16.875" style="5" customWidth="1"/>
    <col min="16132" max="16132" width="9.625" style="5" customWidth="1"/>
    <col min="16133" max="16133" width="27.625" style="5" customWidth="1"/>
    <col min="16134" max="16134" width="21.375" style="5" customWidth="1"/>
    <col min="16135" max="16135" width="18.625" style="5" customWidth="1"/>
    <col min="16136" max="16136" width="16.5" style="5" customWidth="1"/>
    <col min="16137" max="16138" width="27.625" style="5" customWidth="1"/>
    <col min="16139" max="16139" width="9" style="5"/>
    <col min="16140" max="16140" width="28.625" style="5" customWidth="1"/>
    <col min="16141" max="16384" width="9" style="5"/>
  </cols>
  <sheetData>
    <row r="1" spans="1:12" ht="42" customHeight="1" x14ac:dyDescent="0.25">
      <c r="A1" s="1"/>
      <c r="B1" s="1"/>
      <c r="C1" s="1"/>
      <c r="D1" s="1"/>
      <c r="E1" s="1"/>
      <c r="F1" s="1"/>
      <c r="H1" s="3" t="s">
        <v>0</v>
      </c>
      <c r="I1" s="3"/>
      <c r="J1" s="3"/>
      <c r="K1" s="3"/>
      <c r="L1" s="4"/>
    </row>
    <row r="2" spans="1:12" s="7" customFormat="1" ht="42.75" customHeight="1" x14ac:dyDescent="0.25">
      <c r="A2" s="1" t="s">
        <v>1</v>
      </c>
      <c r="B2" s="1"/>
      <c r="C2" s="1"/>
      <c r="D2" s="1"/>
      <c r="E2" s="1"/>
      <c r="F2" s="1"/>
      <c r="G2" s="6"/>
      <c r="H2" s="3"/>
      <c r="I2" s="3"/>
      <c r="J2" s="3"/>
      <c r="K2" s="3"/>
      <c r="L2" s="4"/>
    </row>
    <row r="3" spans="1:12" s="7" customFormat="1" ht="42" customHeight="1" x14ac:dyDescent="0.25">
      <c r="A3" s="8" t="str">
        <f>"("&amp;'[1]★(九電)予定金額'!$A$4&amp;")"</f>
        <v>(令和９年度久留米市庁舎外３６施設電力供給)</v>
      </c>
      <c r="B3" s="8"/>
      <c r="C3" s="8"/>
      <c r="D3" s="8"/>
      <c r="E3" s="8"/>
      <c r="F3" s="8"/>
      <c r="G3" s="9"/>
      <c r="H3" s="3"/>
      <c r="I3" s="3"/>
      <c r="J3" s="3"/>
      <c r="K3" s="3"/>
      <c r="L3" s="4"/>
    </row>
    <row r="4" spans="1:12" ht="42.75" customHeight="1" thickBot="1" x14ac:dyDescent="0.3">
      <c r="A4" s="10"/>
      <c r="B4" s="10"/>
      <c r="C4" s="10"/>
      <c r="D4" s="10"/>
      <c r="E4" s="10"/>
      <c r="F4" s="10"/>
      <c r="G4" s="11"/>
      <c r="H4" s="12"/>
      <c r="I4" s="12"/>
      <c r="J4" s="12"/>
      <c r="K4" s="12"/>
      <c r="L4" s="4"/>
    </row>
    <row r="5" spans="1:12" ht="17.25" customHeight="1" thickBot="1" x14ac:dyDescent="0.2">
      <c r="A5" s="13" t="s">
        <v>2</v>
      </c>
      <c r="B5" s="14" t="s">
        <v>3</v>
      </c>
      <c r="C5" s="15" t="s">
        <v>4</v>
      </c>
      <c r="D5" s="16"/>
      <c r="E5" s="16"/>
      <c r="F5" s="17"/>
      <c r="G5" s="18" t="s">
        <v>5</v>
      </c>
      <c r="H5" s="19"/>
      <c r="I5" s="19"/>
      <c r="J5" s="20"/>
      <c r="K5" s="21" t="s">
        <v>6</v>
      </c>
    </row>
    <row r="6" spans="1:12" ht="13.5" customHeight="1" x14ac:dyDescent="0.15">
      <c r="A6" s="22"/>
      <c r="B6" s="23"/>
      <c r="C6" s="24" t="s">
        <v>7</v>
      </c>
      <c r="D6" s="24" t="s">
        <v>8</v>
      </c>
      <c r="E6" s="25" t="s">
        <v>9</v>
      </c>
      <c r="F6" s="26" t="s">
        <v>10</v>
      </c>
      <c r="G6" s="26" t="s">
        <v>11</v>
      </c>
      <c r="H6" s="27"/>
      <c r="I6" s="24" t="s">
        <v>12</v>
      </c>
      <c r="J6" s="25" t="s">
        <v>13</v>
      </c>
      <c r="K6" s="28"/>
    </row>
    <row r="7" spans="1:12" ht="15" customHeight="1" x14ac:dyDescent="0.15">
      <c r="A7" s="22"/>
      <c r="B7" s="23"/>
      <c r="C7" s="29"/>
      <c r="D7" s="29"/>
      <c r="E7" s="25"/>
      <c r="F7" s="30"/>
      <c r="G7" s="30"/>
      <c r="H7" s="31"/>
      <c r="I7" s="29"/>
      <c r="J7" s="25"/>
      <c r="K7" s="28"/>
    </row>
    <row r="8" spans="1:12" ht="24" customHeight="1" x14ac:dyDescent="0.15">
      <c r="A8" s="22"/>
      <c r="B8" s="23"/>
      <c r="C8" s="32" t="s">
        <v>14</v>
      </c>
      <c r="D8" s="33" t="s">
        <v>15</v>
      </c>
      <c r="E8" s="32" t="s">
        <v>16</v>
      </c>
      <c r="F8" s="34" t="s">
        <v>17</v>
      </c>
      <c r="G8" s="35" t="s">
        <v>18</v>
      </c>
      <c r="H8" s="36"/>
      <c r="I8" s="37" t="s">
        <v>19</v>
      </c>
      <c r="J8" s="32" t="s">
        <v>20</v>
      </c>
      <c r="K8" s="32" t="s">
        <v>20</v>
      </c>
    </row>
    <row r="9" spans="1:12" ht="19.5" customHeight="1" thickBot="1" x14ac:dyDescent="0.2">
      <c r="A9" s="38"/>
      <c r="B9" s="39"/>
      <c r="C9" s="40" t="s">
        <v>21</v>
      </c>
      <c r="D9" s="40" t="s">
        <v>22</v>
      </c>
      <c r="E9" s="40" t="s">
        <v>23</v>
      </c>
      <c r="F9" s="41" t="s">
        <v>24</v>
      </c>
      <c r="G9" s="42" t="s">
        <v>25</v>
      </c>
      <c r="H9" s="43"/>
      <c r="I9" s="40" t="s">
        <v>26</v>
      </c>
      <c r="J9" s="40" t="s">
        <v>27</v>
      </c>
      <c r="K9" s="44" t="s">
        <v>28</v>
      </c>
    </row>
    <row r="10" spans="1:12" ht="17.25" customHeight="1" x14ac:dyDescent="0.15">
      <c r="A10" s="45">
        <v>1</v>
      </c>
      <c r="B10" s="46" t="str">
        <f>'[1]★(九電)予定金額'!A6</f>
        <v>久留米市庁舎</v>
      </c>
      <c r="C10" s="47">
        <f>'[1]★(九電)予定金額'!B12</f>
        <v>1200</v>
      </c>
      <c r="D10" s="48"/>
      <c r="E10" s="47">
        <f>'[1]★(九電)予定金額'!D12</f>
        <v>100</v>
      </c>
      <c r="F10" s="49">
        <f>12*ROUNDDOWN(C10*D10*((185-E10)/100),2)</f>
        <v>0</v>
      </c>
      <c r="G10" s="50" t="s">
        <v>29</v>
      </c>
      <c r="H10" s="51">
        <f>'[1]★(九電)予定金額'!M12</f>
        <v>709168</v>
      </c>
      <c r="I10" s="52"/>
      <c r="J10" s="52">
        <f>ROUNDDOWN(H10*I10,2)</f>
        <v>0</v>
      </c>
      <c r="K10" s="53">
        <f>ROUNDDOWN(F10+J10+J11,2)</f>
        <v>0</v>
      </c>
    </row>
    <row r="11" spans="1:12" ht="17.25" customHeight="1" x14ac:dyDescent="0.15">
      <c r="A11" s="54"/>
      <c r="B11" s="55"/>
      <c r="C11" s="56"/>
      <c r="D11" s="57"/>
      <c r="E11" s="56"/>
      <c r="F11" s="58"/>
      <c r="G11" s="59" t="s">
        <v>30</v>
      </c>
      <c r="H11" s="60">
        <f>'[1]★(九電)予定金額'!M13</f>
        <v>1637874</v>
      </c>
      <c r="I11" s="61"/>
      <c r="J11" s="61">
        <f t="shared" ref="J11:J74" si="0">ROUNDDOWN(H11*I11,2)</f>
        <v>0</v>
      </c>
      <c r="K11" s="62"/>
    </row>
    <row r="12" spans="1:12" ht="17.25" customHeight="1" x14ac:dyDescent="0.15">
      <c r="A12" s="45">
        <f>A10+1</f>
        <v>2</v>
      </c>
      <c r="B12" s="63" t="str">
        <f>'[1]★(九電)予定金額'!A32</f>
        <v>埋蔵文化財センター</v>
      </c>
      <c r="C12" s="64">
        <f>'[1]★(九電)予定金額'!B38</f>
        <v>24</v>
      </c>
      <c r="D12" s="65"/>
      <c r="E12" s="64">
        <f>'[1]★(九電)予定金額'!D38</f>
        <v>100</v>
      </c>
      <c r="F12" s="66">
        <f>12*ROUNDDOWN(C12*D12*((185-E12)/100),2)</f>
        <v>0</v>
      </c>
      <c r="G12" s="67" t="s">
        <v>29</v>
      </c>
      <c r="H12" s="68">
        <f>'[1]★(九電)予定金額'!M38</f>
        <v>7649</v>
      </c>
      <c r="I12" s="69"/>
      <c r="J12" s="69">
        <f t="shared" si="0"/>
        <v>0</v>
      </c>
      <c r="K12" s="65">
        <f>ROUNDDOWN(F12+J12+J13,2)</f>
        <v>0</v>
      </c>
    </row>
    <row r="13" spans="1:12" ht="17.25" customHeight="1" x14ac:dyDescent="0.15">
      <c r="A13" s="54"/>
      <c r="B13" s="70"/>
      <c r="C13" s="64"/>
      <c r="D13" s="65"/>
      <c r="E13" s="64"/>
      <c r="F13" s="71"/>
      <c r="G13" s="72" t="s">
        <v>30</v>
      </c>
      <c r="H13" s="73">
        <f>'[1]★(九電)予定金額'!M39</f>
        <v>17312</v>
      </c>
      <c r="I13" s="74"/>
      <c r="J13" s="74">
        <f t="shared" si="0"/>
        <v>0</v>
      </c>
      <c r="K13" s="65"/>
    </row>
    <row r="14" spans="1:12" ht="17.25" customHeight="1" x14ac:dyDescent="0.15">
      <c r="A14" s="45">
        <f>A12+1</f>
        <v>3</v>
      </c>
      <c r="B14" s="75" t="str">
        <f>'[1]★(九電)予定金額'!A58</f>
        <v>筑邦市民センター</v>
      </c>
      <c r="C14" s="64">
        <f>'[1]★(九電)予定金額'!B64</f>
        <v>58</v>
      </c>
      <c r="D14" s="65"/>
      <c r="E14" s="64">
        <f>'[1]★(九電)予定金額'!D64</f>
        <v>100</v>
      </c>
      <c r="F14" s="58">
        <f>12*ROUNDDOWN(C14*D14*((185-E14)/100),2)</f>
        <v>0</v>
      </c>
      <c r="G14" s="67" t="s">
        <v>29</v>
      </c>
      <c r="H14" s="68">
        <f>'[1]★(九電)予定金額'!M64</f>
        <v>32954</v>
      </c>
      <c r="I14" s="69"/>
      <c r="J14" s="69">
        <f t="shared" si="0"/>
        <v>0</v>
      </c>
      <c r="K14" s="76">
        <f>ROUNDDOWN(F14+J14+J15,2)</f>
        <v>0</v>
      </c>
    </row>
    <row r="15" spans="1:12" ht="17.25" customHeight="1" x14ac:dyDescent="0.15">
      <c r="A15" s="54"/>
      <c r="B15" s="77"/>
      <c r="C15" s="64"/>
      <c r="D15" s="65"/>
      <c r="E15" s="64"/>
      <c r="F15" s="71"/>
      <c r="G15" s="72" t="s">
        <v>30</v>
      </c>
      <c r="H15" s="73">
        <f>'[1]★(九電)予定金額'!M65</f>
        <v>65289</v>
      </c>
      <c r="I15" s="74"/>
      <c r="J15" s="74">
        <f t="shared" si="0"/>
        <v>0</v>
      </c>
      <c r="K15" s="65"/>
    </row>
    <row r="16" spans="1:12" ht="17.25" customHeight="1" x14ac:dyDescent="0.15">
      <c r="A16" s="45">
        <f>A14+1</f>
        <v>4</v>
      </c>
      <c r="B16" s="75" t="str">
        <f>'[1]★(九電)予定金額'!A84</f>
        <v>耳納市民センター</v>
      </c>
      <c r="C16" s="64">
        <f>'[1]★(九電)予定金額'!B90</f>
        <v>118</v>
      </c>
      <c r="D16" s="65"/>
      <c r="E16" s="64">
        <f>'[1]★(九電)予定金額'!D90</f>
        <v>100</v>
      </c>
      <c r="F16" s="66">
        <f>12*ROUNDDOWN(C16*D16*((185-E16)/100),2)</f>
        <v>0</v>
      </c>
      <c r="G16" s="67" t="s">
        <v>29</v>
      </c>
      <c r="H16" s="68">
        <f>'[1]★(九電)予定金額'!M90</f>
        <v>54723</v>
      </c>
      <c r="I16" s="78"/>
      <c r="J16" s="78">
        <f t="shared" si="0"/>
        <v>0</v>
      </c>
      <c r="K16" s="65">
        <f>ROUNDDOWN(F16+J16+J17,2)</f>
        <v>0</v>
      </c>
    </row>
    <row r="17" spans="1:11" ht="17.25" customHeight="1" x14ac:dyDescent="0.15">
      <c r="A17" s="54"/>
      <c r="B17" s="77"/>
      <c r="C17" s="64"/>
      <c r="D17" s="65"/>
      <c r="E17" s="64"/>
      <c r="F17" s="71"/>
      <c r="G17" s="72" t="s">
        <v>30</v>
      </c>
      <c r="H17" s="73">
        <f>'[1]★(九電)予定金額'!M91</f>
        <v>80025</v>
      </c>
      <c r="I17" s="79"/>
      <c r="J17" s="79">
        <f t="shared" si="0"/>
        <v>0</v>
      </c>
      <c r="K17" s="65"/>
    </row>
    <row r="18" spans="1:11" ht="17.25" customHeight="1" x14ac:dyDescent="0.15">
      <c r="A18" s="45">
        <f>A16+1</f>
        <v>5</v>
      </c>
      <c r="B18" s="80" t="str">
        <f>'[1]★(九電)予定金額'!A110</f>
        <v>中央図書館</v>
      </c>
      <c r="C18" s="81">
        <f>'[1]★(九電)予定金額'!B116</f>
        <v>89</v>
      </c>
      <c r="D18" s="76"/>
      <c r="E18" s="82">
        <f>'[1]★(九電)予定金額'!D116</f>
        <v>100</v>
      </c>
      <c r="F18" s="58">
        <f>12*ROUNDDOWN(C18*D18*((185-E18)/100),2)</f>
        <v>0</v>
      </c>
      <c r="G18" s="67" t="s">
        <v>29</v>
      </c>
      <c r="H18" s="83">
        <f>'[1]★(九電)予定金額'!M116</f>
        <v>44015</v>
      </c>
      <c r="I18" s="84"/>
      <c r="J18" s="84">
        <f t="shared" si="0"/>
        <v>0</v>
      </c>
      <c r="K18" s="76">
        <f>ROUNDDOWN(F18+J18+J19,2)</f>
        <v>0</v>
      </c>
    </row>
    <row r="19" spans="1:11" ht="17.25" customHeight="1" x14ac:dyDescent="0.15">
      <c r="A19" s="54"/>
      <c r="B19" s="77"/>
      <c r="C19" s="64"/>
      <c r="D19" s="65"/>
      <c r="E19" s="81"/>
      <c r="F19" s="71"/>
      <c r="G19" s="72" t="s">
        <v>30</v>
      </c>
      <c r="H19" s="73">
        <f>'[1]★(九電)予定金額'!M117</f>
        <v>88707</v>
      </c>
      <c r="I19" s="79"/>
      <c r="J19" s="79">
        <f t="shared" si="0"/>
        <v>0</v>
      </c>
      <c r="K19" s="65"/>
    </row>
    <row r="20" spans="1:11" ht="17.25" customHeight="1" x14ac:dyDescent="0.15">
      <c r="A20" s="45">
        <f>A18+1</f>
        <v>6</v>
      </c>
      <c r="B20" s="75" t="str">
        <f>'[1]★(九電)予定金額'!A136</f>
        <v>生涯学習センター</v>
      </c>
      <c r="C20" s="64">
        <f>'[1]★(九電)予定金額'!B142</f>
        <v>244</v>
      </c>
      <c r="D20" s="65"/>
      <c r="E20" s="64">
        <f>'[1]★(九電)予定金額'!D142</f>
        <v>100</v>
      </c>
      <c r="F20" s="58">
        <f>12*ROUNDDOWN(C20*D20*((185-E20)/100),2)</f>
        <v>0</v>
      </c>
      <c r="G20" s="67" t="s">
        <v>29</v>
      </c>
      <c r="H20" s="68">
        <f>'[1]★(九電)予定金額'!M142</f>
        <v>131495</v>
      </c>
      <c r="I20" s="78"/>
      <c r="J20" s="78">
        <f t="shared" si="0"/>
        <v>0</v>
      </c>
      <c r="K20" s="76">
        <f>ROUNDDOWN(F20+J20+J21,2)</f>
        <v>0</v>
      </c>
    </row>
    <row r="21" spans="1:11" ht="17.25" customHeight="1" x14ac:dyDescent="0.15">
      <c r="A21" s="54"/>
      <c r="B21" s="77"/>
      <c r="C21" s="64"/>
      <c r="D21" s="65"/>
      <c r="E21" s="64"/>
      <c r="F21" s="71"/>
      <c r="G21" s="72" t="s">
        <v>30</v>
      </c>
      <c r="H21" s="73">
        <f>'[1]★(九電)予定金額'!M143</f>
        <v>328656</v>
      </c>
      <c r="I21" s="79"/>
      <c r="J21" s="79">
        <f t="shared" si="0"/>
        <v>0</v>
      </c>
      <c r="K21" s="65"/>
    </row>
    <row r="22" spans="1:11" ht="17.25" customHeight="1" x14ac:dyDescent="0.15">
      <c r="A22" s="45">
        <f>A20+1</f>
        <v>7</v>
      </c>
      <c r="B22" s="75" t="str">
        <f>'[1]★(九電)予定金額'!A162</f>
        <v>石橋文化センター</v>
      </c>
      <c r="C22" s="64">
        <f>'[1]★(九電)予定金額'!B168</f>
        <v>629</v>
      </c>
      <c r="D22" s="65"/>
      <c r="E22" s="64">
        <f>'[1]★(九電)予定金額'!D168</f>
        <v>100</v>
      </c>
      <c r="F22" s="58">
        <f>12*ROUNDDOWN(C22*D22*((185-E22)/100),2)</f>
        <v>0</v>
      </c>
      <c r="G22" s="67" t="s">
        <v>29</v>
      </c>
      <c r="H22" s="68">
        <f>'[1]★(九電)予定金額'!M168</f>
        <v>440954</v>
      </c>
      <c r="I22" s="78"/>
      <c r="J22" s="78">
        <f>ROUNDDOWN(H22*I22,2)</f>
        <v>0</v>
      </c>
      <c r="K22" s="76">
        <f>ROUNDDOWN(F22+J22+J23,2)</f>
        <v>0</v>
      </c>
    </row>
    <row r="23" spans="1:11" ht="17.25" customHeight="1" x14ac:dyDescent="0.15">
      <c r="A23" s="54"/>
      <c r="B23" s="77"/>
      <c r="C23" s="64"/>
      <c r="D23" s="65"/>
      <c r="E23" s="64"/>
      <c r="F23" s="71"/>
      <c r="G23" s="72" t="s">
        <v>30</v>
      </c>
      <c r="H23" s="73">
        <f>'[1]★(九電)予定金額'!M169</f>
        <v>998701</v>
      </c>
      <c r="I23" s="79"/>
      <c r="J23" s="79">
        <f>ROUNDDOWN(H23*I23,2)</f>
        <v>0</v>
      </c>
      <c r="K23" s="65"/>
    </row>
    <row r="24" spans="1:11" ht="17.25" customHeight="1" x14ac:dyDescent="0.15">
      <c r="A24" s="45">
        <f>A22+1</f>
        <v>8</v>
      </c>
      <c r="B24" s="85" t="str">
        <f>'[1]★(九電)予定金額'!A188</f>
        <v>田主丸保育所</v>
      </c>
      <c r="C24" s="56">
        <f>'[1]★(九電)予定金額'!B194</f>
        <v>74</v>
      </c>
      <c r="D24" s="62"/>
      <c r="E24" s="56">
        <f>'[1]★(九電)予定金額'!D194</f>
        <v>100</v>
      </c>
      <c r="F24" s="66">
        <f>12*ROUNDDOWN(C24*D24*((185-E24)/100),2)</f>
        <v>0</v>
      </c>
      <c r="G24" s="67" t="s">
        <v>29</v>
      </c>
      <c r="H24" s="83">
        <f>'[1]★(九電)予定金額'!M194</f>
        <v>25179</v>
      </c>
      <c r="I24" s="84"/>
      <c r="J24" s="69">
        <f t="shared" si="0"/>
        <v>0</v>
      </c>
      <c r="K24" s="76">
        <f>ROUNDDOWN(F24+J24+J25,2)</f>
        <v>0</v>
      </c>
    </row>
    <row r="25" spans="1:11" ht="17.25" customHeight="1" x14ac:dyDescent="0.15">
      <c r="A25" s="54"/>
      <c r="B25" s="80"/>
      <c r="C25" s="81"/>
      <c r="D25" s="76"/>
      <c r="E25" s="81"/>
      <c r="F25" s="71"/>
      <c r="G25" s="72" t="s">
        <v>30</v>
      </c>
      <c r="H25" s="73">
        <f>'[1]★(九電)予定金額'!M195</f>
        <v>44731</v>
      </c>
      <c r="I25" s="79"/>
      <c r="J25" s="74">
        <f t="shared" si="0"/>
        <v>0</v>
      </c>
      <c r="K25" s="65"/>
    </row>
    <row r="26" spans="1:11" ht="17.25" customHeight="1" x14ac:dyDescent="0.15">
      <c r="A26" s="45">
        <f>A24+1</f>
        <v>9</v>
      </c>
      <c r="B26" s="75" t="str">
        <f>'[1]★(九電)予定金額'!A214</f>
        <v>総合幼児センター</v>
      </c>
      <c r="C26" s="64">
        <f>'[1]★(九電)予定金額'!B220</f>
        <v>55</v>
      </c>
      <c r="D26" s="65"/>
      <c r="E26" s="64">
        <f>'[1]★(九電)予定金額'!D220</f>
        <v>100</v>
      </c>
      <c r="F26" s="58">
        <f>12*ROUNDDOWN(C26*D26*((185-E26)/100),2)</f>
        <v>0</v>
      </c>
      <c r="G26" s="67" t="s">
        <v>29</v>
      </c>
      <c r="H26" s="68">
        <f>'[1]★(九電)予定金額'!M220</f>
        <v>13312</v>
      </c>
      <c r="I26" s="69"/>
      <c r="J26" s="69">
        <f t="shared" si="0"/>
        <v>0</v>
      </c>
      <c r="K26" s="76">
        <f>ROUNDDOWN(F26+J26+J27,2)</f>
        <v>0</v>
      </c>
    </row>
    <row r="27" spans="1:11" ht="17.25" customHeight="1" x14ac:dyDescent="0.15">
      <c r="A27" s="54"/>
      <c r="B27" s="77"/>
      <c r="C27" s="64"/>
      <c r="D27" s="65"/>
      <c r="E27" s="64"/>
      <c r="F27" s="71"/>
      <c r="G27" s="72" t="s">
        <v>30</v>
      </c>
      <c r="H27" s="73">
        <f>'[1]★(九電)予定金額'!M221</f>
        <v>28868</v>
      </c>
      <c r="I27" s="74"/>
      <c r="J27" s="74">
        <f t="shared" si="0"/>
        <v>0</v>
      </c>
      <c r="K27" s="65"/>
    </row>
    <row r="28" spans="1:11" ht="17.25" customHeight="1" x14ac:dyDescent="0.15">
      <c r="A28" s="45">
        <f>A26+1</f>
        <v>10</v>
      </c>
      <c r="B28" s="75" t="str">
        <f>'[1]★(九電)予定金額'!A344</f>
        <v>中央卸売市場</v>
      </c>
      <c r="C28" s="64">
        <f>'[1]★(九電)予定金額'!B350</f>
        <v>635</v>
      </c>
      <c r="D28" s="65"/>
      <c r="E28" s="64">
        <f>'[1]★(九電)予定金額'!D350</f>
        <v>100</v>
      </c>
      <c r="F28" s="58">
        <f>12*ROUNDDOWN(C28*D28*((185-E28)/100),2)</f>
        <v>0</v>
      </c>
      <c r="G28" s="67" t="s">
        <v>29</v>
      </c>
      <c r="H28" s="68">
        <f>'[1]★(九電)予定金額'!M350</f>
        <v>894269</v>
      </c>
      <c r="I28" s="69"/>
      <c r="J28" s="69">
        <f t="shared" si="0"/>
        <v>0</v>
      </c>
      <c r="K28" s="76">
        <f>ROUNDDOWN(F28+J28+J29,2)</f>
        <v>0</v>
      </c>
    </row>
    <row r="29" spans="1:11" ht="17.25" customHeight="1" x14ac:dyDescent="0.15">
      <c r="A29" s="54"/>
      <c r="B29" s="77"/>
      <c r="C29" s="64"/>
      <c r="D29" s="65"/>
      <c r="E29" s="64"/>
      <c r="F29" s="71"/>
      <c r="G29" s="72" t="s">
        <v>30</v>
      </c>
      <c r="H29" s="73">
        <f>'[1]★(九電)予定金額'!M351</f>
        <v>1709157</v>
      </c>
      <c r="I29" s="74"/>
      <c r="J29" s="74">
        <f t="shared" si="0"/>
        <v>0</v>
      </c>
      <c r="K29" s="65"/>
    </row>
    <row r="30" spans="1:11" ht="17.25" customHeight="1" x14ac:dyDescent="0.15">
      <c r="A30" s="45">
        <f>A28+1</f>
        <v>11</v>
      </c>
      <c r="B30" s="75" t="str">
        <f>'[1]★(九電)予定金額'!A370</f>
        <v>中央卸売市場（新物流ｾﾝﾀｰ）</v>
      </c>
      <c r="C30" s="64">
        <f>'[1]★(九電)予定金額'!B376</f>
        <v>58</v>
      </c>
      <c r="D30" s="65"/>
      <c r="E30" s="64">
        <f>'[1]★(九電)予定金額'!D376</f>
        <v>100</v>
      </c>
      <c r="F30" s="58">
        <f>12*ROUNDDOWN(C30*D30*((185-E30)/100),2)</f>
        <v>0</v>
      </c>
      <c r="G30" s="67" t="s">
        <v>29</v>
      </c>
      <c r="H30" s="68">
        <f>'[1]★(九電)予定金額'!M376</f>
        <v>56590</v>
      </c>
      <c r="I30" s="69"/>
      <c r="J30" s="69">
        <f>ROUNDDOWN(H30*I30,2)</f>
        <v>0</v>
      </c>
      <c r="K30" s="76">
        <f>ROUNDDOWN(F30+J30+J31,2)</f>
        <v>0</v>
      </c>
    </row>
    <row r="31" spans="1:11" ht="17.25" customHeight="1" x14ac:dyDescent="0.15">
      <c r="A31" s="54"/>
      <c r="B31" s="77"/>
      <c r="C31" s="64"/>
      <c r="D31" s="65"/>
      <c r="E31" s="64"/>
      <c r="F31" s="71"/>
      <c r="G31" s="72" t="s">
        <v>30</v>
      </c>
      <c r="H31" s="73">
        <f>'[1]★(九電)予定金額'!M377</f>
        <v>118402</v>
      </c>
      <c r="I31" s="74"/>
      <c r="J31" s="74">
        <f>ROUNDDOWN(H31*I31,2)</f>
        <v>0</v>
      </c>
      <c r="K31" s="65"/>
    </row>
    <row r="32" spans="1:11" ht="17.25" customHeight="1" x14ac:dyDescent="0.15">
      <c r="A32" s="45">
        <f>A30+1</f>
        <v>12</v>
      </c>
      <c r="B32" s="86" t="str">
        <f>'[1]★(九電)予定金額'!A396</f>
        <v>久留米地域職業訓練センター</v>
      </c>
      <c r="C32" s="64">
        <f>'[1]★(九電)予定金額'!B402</f>
        <v>107</v>
      </c>
      <c r="D32" s="65"/>
      <c r="E32" s="64">
        <f>'[1]★(九電)予定金額'!D402</f>
        <v>100</v>
      </c>
      <c r="F32" s="58">
        <f>12*ROUNDDOWN(C32*D32*((185-E32)/100),2)</f>
        <v>0</v>
      </c>
      <c r="G32" s="67" t="s">
        <v>29</v>
      </c>
      <c r="H32" s="68">
        <f>'[1]★(九電)予定金額'!M402</f>
        <v>38414</v>
      </c>
      <c r="I32" s="69"/>
      <c r="J32" s="69">
        <f t="shared" si="0"/>
        <v>0</v>
      </c>
      <c r="K32" s="76">
        <f>ROUNDDOWN(F32+J32+J33,2)</f>
        <v>0</v>
      </c>
    </row>
    <row r="33" spans="1:11" ht="17.25" customHeight="1" x14ac:dyDescent="0.15">
      <c r="A33" s="54"/>
      <c r="B33" s="87"/>
      <c r="C33" s="64"/>
      <c r="D33" s="65"/>
      <c r="E33" s="64"/>
      <c r="F33" s="71"/>
      <c r="G33" s="72" t="s">
        <v>30</v>
      </c>
      <c r="H33" s="73">
        <f>'[1]★(九電)予定金額'!M403</f>
        <v>70358</v>
      </c>
      <c r="I33" s="74"/>
      <c r="J33" s="74">
        <f t="shared" si="0"/>
        <v>0</v>
      </c>
      <c r="K33" s="65"/>
    </row>
    <row r="34" spans="1:11" ht="17.25" customHeight="1" x14ac:dyDescent="0.15">
      <c r="A34" s="45">
        <f>A32+1</f>
        <v>13</v>
      </c>
      <c r="B34" s="86" t="str">
        <f>'[1]★(九電)予定金額'!A423</f>
        <v>久留米競輪場（地域ｻｲｸﾙｺﾐｭﾆﾃｨｰ）</v>
      </c>
      <c r="C34" s="82">
        <f>'[1]★(九電)予定金額'!B429</f>
        <v>50</v>
      </c>
      <c r="D34" s="57"/>
      <c r="E34" s="82">
        <f>'[1]★(九電)予定金額'!D429</f>
        <v>100</v>
      </c>
      <c r="F34" s="58">
        <f>12*ROUNDDOWN(C34*D34*((185-E34)/100),2)</f>
        <v>0</v>
      </c>
      <c r="G34" s="67" t="s">
        <v>29</v>
      </c>
      <c r="H34" s="83">
        <f>'[1]★(九電)予定金額'!M429</f>
        <v>7263</v>
      </c>
      <c r="I34" s="88"/>
      <c r="J34" s="88">
        <f t="shared" si="0"/>
        <v>0</v>
      </c>
      <c r="K34" s="76">
        <f>ROUNDDOWN(F34+J34+J35,2)</f>
        <v>0</v>
      </c>
    </row>
    <row r="35" spans="1:11" ht="17.25" customHeight="1" x14ac:dyDescent="0.15">
      <c r="A35" s="54"/>
      <c r="B35" s="87"/>
      <c r="C35" s="81"/>
      <c r="D35" s="76"/>
      <c r="E35" s="81"/>
      <c r="F35" s="58"/>
      <c r="G35" s="59" t="s">
        <v>30</v>
      </c>
      <c r="H35" s="60">
        <f>'[1]★(九電)予定金額'!M430</f>
        <v>24303</v>
      </c>
      <c r="I35" s="61"/>
      <c r="J35" s="61">
        <f t="shared" si="0"/>
        <v>0</v>
      </c>
      <c r="K35" s="65"/>
    </row>
    <row r="36" spans="1:11" ht="17.25" customHeight="1" x14ac:dyDescent="0.15">
      <c r="A36" s="89">
        <f>A34+1</f>
        <v>14</v>
      </c>
      <c r="B36" s="87" t="str">
        <f>'[1]★(九電)予定金額'!A449</f>
        <v>久留米競輪場</v>
      </c>
      <c r="C36" s="90">
        <f>'[1]★(九電)予定金額'!B455</f>
        <v>890</v>
      </c>
      <c r="D36" s="91"/>
      <c r="E36" s="90">
        <f>'[1]★(九電)予定金額'!D455</f>
        <v>100</v>
      </c>
      <c r="F36" s="62">
        <f>12*ROUNDDOWN(C36*D36*((185-E36)/100),2)</f>
        <v>0</v>
      </c>
      <c r="G36" s="67" t="s">
        <v>31</v>
      </c>
      <c r="H36" s="92">
        <f>'[1]★(九電)予定金額'!M455</f>
        <v>250281</v>
      </c>
      <c r="I36" s="78"/>
      <c r="J36" s="78">
        <f>ROUNDDOWN(H36*I36,2)</f>
        <v>0</v>
      </c>
      <c r="K36" s="62">
        <f>ROUNDDOWN(F36+J36+J37+J38+J39,2)</f>
        <v>0</v>
      </c>
    </row>
    <row r="37" spans="1:11" ht="17.25" customHeight="1" x14ac:dyDescent="0.15">
      <c r="A37" s="93"/>
      <c r="B37" s="77"/>
      <c r="C37" s="94"/>
      <c r="D37" s="95"/>
      <c r="E37" s="94"/>
      <c r="F37" s="57"/>
      <c r="G37" s="96" t="s">
        <v>32</v>
      </c>
      <c r="H37" s="97">
        <f>'[1]★(九電)予定金額'!M456</f>
        <v>134741</v>
      </c>
      <c r="I37" s="98"/>
      <c r="J37" s="98">
        <f>ROUNDDOWN(H37*I37,2)</f>
        <v>0</v>
      </c>
      <c r="K37" s="57"/>
    </row>
    <row r="38" spans="1:11" ht="17.25" customHeight="1" x14ac:dyDescent="0.15">
      <c r="A38" s="99"/>
      <c r="B38" s="77"/>
      <c r="C38" s="100"/>
      <c r="D38" s="101"/>
      <c r="E38" s="100"/>
      <c r="F38" s="57"/>
      <c r="G38" s="96" t="s">
        <v>33</v>
      </c>
      <c r="H38" s="97">
        <f>'[1]★(九電)予定金額'!M457</f>
        <v>542814</v>
      </c>
      <c r="I38" s="98"/>
      <c r="J38" s="98">
        <f>ROUNDDOWN(H38*I38,2)</f>
        <v>0</v>
      </c>
      <c r="K38" s="102"/>
    </row>
    <row r="39" spans="1:11" ht="17.25" customHeight="1" x14ac:dyDescent="0.15">
      <c r="A39" s="103"/>
      <c r="B39" s="55"/>
      <c r="C39" s="104"/>
      <c r="D39" s="105"/>
      <c r="E39" s="104"/>
      <c r="F39" s="76"/>
      <c r="G39" s="72" t="s">
        <v>34</v>
      </c>
      <c r="H39" s="73">
        <f>'[1]★(九電)予定金額'!M458</f>
        <v>342887</v>
      </c>
      <c r="I39" s="74"/>
      <c r="J39" s="74">
        <f>ROUNDDOWN(H39*I39,2)</f>
        <v>0</v>
      </c>
      <c r="K39" s="106"/>
    </row>
    <row r="40" spans="1:11" ht="17.25" customHeight="1" x14ac:dyDescent="0.15">
      <c r="A40" s="54">
        <f>A36+1</f>
        <v>15</v>
      </c>
      <c r="B40" s="75" t="str">
        <f>'[1]★(九電)予定金額'!A488</f>
        <v>久留米市民流水プール</v>
      </c>
      <c r="C40" s="64">
        <f>'[1]★(九電)予定金額'!B494</f>
        <v>149</v>
      </c>
      <c r="D40" s="65"/>
      <c r="E40" s="64">
        <f>'[1]★(九電)予定金額'!D494</f>
        <v>100</v>
      </c>
      <c r="F40" s="58">
        <f>12*ROUNDDOWN(C40*D40*((185-E40)/100),2)</f>
        <v>0</v>
      </c>
      <c r="G40" s="107" t="s">
        <v>29</v>
      </c>
      <c r="H40" s="83">
        <f>'[1]★(九電)予定金額'!M494</f>
        <v>62713</v>
      </c>
      <c r="I40" s="69"/>
      <c r="J40" s="69">
        <f t="shared" si="0"/>
        <v>0</v>
      </c>
      <c r="K40" s="76">
        <f>ROUNDDOWN(F40+J40+J41,2)</f>
        <v>0</v>
      </c>
    </row>
    <row r="41" spans="1:11" ht="17.25" customHeight="1" x14ac:dyDescent="0.15">
      <c r="A41" s="54"/>
      <c r="B41" s="77"/>
      <c r="C41" s="64"/>
      <c r="D41" s="65"/>
      <c r="E41" s="64"/>
      <c r="F41" s="71"/>
      <c r="G41" s="72" t="s">
        <v>30</v>
      </c>
      <c r="H41" s="73">
        <f>'[1]★(九電)予定金額'!M495</f>
        <v>4829</v>
      </c>
      <c r="I41" s="74"/>
      <c r="J41" s="74">
        <f t="shared" si="0"/>
        <v>0</v>
      </c>
      <c r="K41" s="65"/>
    </row>
    <row r="42" spans="1:11" ht="17.25" customHeight="1" x14ac:dyDescent="0.15">
      <c r="A42" s="54">
        <f>A40+1</f>
        <v>16</v>
      </c>
      <c r="B42" s="108" t="str">
        <f>'[1]★(九電)予定金額'!A514</f>
        <v>ﾘﾊﾞｰｻｲﾄﾞﾊﾟｰｸ
新宝満川地区左岸</v>
      </c>
      <c r="C42" s="64">
        <f>'[1]★(九電)予定金額'!B520</f>
        <v>92</v>
      </c>
      <c r="D42" s="62"/>
      <c r="E42" s="64">
        <f>'[1]★(九電)予定金額'!D520</f>
        <v>100</v>
      </c>
      <c r="F42" s="58">
        <f>12*ROUNDDOWN(C42*D42*((185-E42)/100),2)</f>
        <v>0</v>
      </c>
      <c r="G42" s="67" t="s">
        <v>29</v>
      </c>
      <c r="H42" s="68">
        <f>'[1]★(九電)予定金額'!M520</f>
        <v>25994</v>
      </c>
      <c r="I42" s="69"/>
      <c r="J42" s="69">
        <f t="shared" si="0"/>
        <v>0</v>
      </c>
      <c r="K42" s="76">
        <f>ROUNDDOWN(F42+J42+J43,2)</f>
        <v>0</v>
      </c>
    </row>
    <row r="43" spans="1:11" ht="17.25" customHeight="1" x14ac:dyDescent="0.15">
      <c r="A43" s="54"/>
      <c r="B43" s="109"/>
      <c r="C43" s="64"/>
      <c r="D43" s="76"/>
      <c r="E43" s="64"/>
      <c r="F43" s="71"/>
      <c r="G43" s="72" t="s">
        <v>30</v>
      </c>
      <c r="H43" s="73">
        <f>'[1]★(九電)予定金額'!M521</f>
        <v>64533</v>
      </c>
      <c r="I43" s="74"/>
      <c r="J43" s="74">
        <f t="shared" si="0"/>
        <v>0</v>
      </c>
      <c r="K43" s="65"/>
    </row>
    <row r="44" spans="1:11" ht="17.25" customHeight="1" x14ac:dyDescent="0.15">
      <c r="A44" s="54">
        <f>A42+1</f>
        <v>17</v>
      </c>
      <c r="B44" s="77" t="str">
        <f>'[1]★(九電)予定金額'!A540</f>
        <v>合川北排水機場</v>
      </c>
      <c r="C44" s="64">
        <f>'[1]★(九電)予定金額'!B546</f>
        <v>108</v>
      </c>
      <c r="D44" s="65"/>
      <c r="E44" s="64">
        <f>'[1]★(九電)予定金額'!D546</f>
        <v>100</v>
      </c>
      <c r="F44" s="58">
        <f>12*ROUNDDOWN(C44*D44*((185-E44)/100),2)</f>
        <v>0</v>
      </c>
      <c r="G44" s="67" t="s">
        <v>29</v>
      </c>
      <c r="H44" s="68">
        <f>'[1]★(九電)予定金額'!M546</f>
        <v>3180</v>
      </c>
      <c r="I44" s="69"/>
      <c r="J44" s="69">
        <f t="shared" si="0"/>
        <v>0</v>
      </c>
      <c r="K44" s="76">
        <f>ROUNDDOWN(F44+J44+J45,2)</f>
        <v>0</v>
      </c>
    </row>
    <row r="45" spans="1:11" ht="17.25" customHeight="1" x14ac:dyDescent="0.15">
      <c r="A45" s="54"/>
      <c r="B45" s="77"/>
      <c r="C45" s="64"/>
      <c r="D45" s="65"/>
      <c r="E45" s="64"/>
      <c r="F45" s="71"/>
      <c r="G45" s="72" t="s">
        <v>30</v>
      </c>
      <c r="H45" s="73">
        <f>'[1]★(九電)予定金額'!M547</f>
        <v>8912</v>
      </c>
      <c r="I45" s="74"/>
      <c r="J45" s="74">
        <f t="shared" si="0"/>
        <v>0</v>
      </c>
      <c r="K45" s="65"/>
    </row>
    <row r="46" spans="1:11" ht="17.25" customHeight="1" x14ac:dyDescent="0.15">
      <c r="A46" s="54">
        <f>A44+1</f>
        <v>18</v>
      </c>
      <c r="B46" s="75" t="str">
        <f>'[1]★(九電)予定金額'!A566</f>
        <v>東町地下自転車駐車場</v>
      </c>
      <c r="C46" s="64">
        <f>'[1]★(九電)予定金額'!B572</f>
        <v>14</v>
      </c>
      <c r="D46" s="65"/>
      <c r="E46" s="56">
        <f>'[1]★(九電)予定金額'!D572</f>
        <v>100</v>
      </c>
      <c r="F46" s="58">
        <f>12*ROUNDDOWN(C46*D46*((185-E46)/100),2)</f>
        <v>0</v>
      </c>
      <c r="G46" s="67" t="s">
        <v>29</v>
      </c>
      <c r="H46" s="68">
        <f>'[1]★(九電)予定金額'!M572</f>
        <v>14531</v>
      </c>
      <c r="I46" s="78"/>
      <c r="J46" s="78">
        <f t="shared" si="0"/>
        <v>0</v>
      </c>
      <c r="K46" s="76">
        <f>ROUNDDOWN(F46+J46+J47,2)</f>
        <v>0</v>
      </c>
    </row>
    <row r="47" spans="1:11" ht="17.25" customHeight="1" x14ac:dyDescent="0.15">
      <c r="A47" s="54"/>
      <c r="B47" s="77"/>
      <c r="C47" s="64"/>
      <c r="D47" s="65"/>
      <c r="E47" s="81"/>
      <c r="F47" s="71"/>
      <c r="G47" s="72" t="s">
        <v>30</v>
      </c>
      <c r="H47" s="73">
        <f>'[1]★(九電)予定金額'!M573</f>
        <v>38811</v>
      </c>
      <c r="I47" s="79"/>
      <c r="J47" s="79">
        <f t="shared" si="0"/>
        <v>0</v>
      </c>
      <c r="K47" s="65"/>
    </row>
    <row r="48" spans="1:11" ht="17.25" customHeight="1" x14ac:dyDescent="0.15">
      <c r="A48" s="54">
        <f>A46+1</f>
        <v>19</v>
      </c>
      <c r="B48" s="75" t="str">
        <f>'[1]★(九電)予定金額'!A592</f>
        <v>東町公園駐車場</v>
      </c>
      <c r="C48" s="64">
        <f>'[1]★(九電)予定金額'!B598</f>
        <v>21</v>
      </c>
      <c r="D48" s="65"/>
      <c r="E48" s="56">
        <f>'[1]★(九電)予定金額'!D598</f>
        <v>100</v>
      </c>
      <c r="F48" s="58">
        <f>12*ROUNDDOWN(C48*D48*((185-E48)/100),2)</f>
        <v>0</v>
      </c>
      <c r="G48" s="67" t="s">
        <v>29</v>
      </c>
      <c r="H48" s="68">
        <f>'[1]★(九電)予定金額'!M598</f>
        <v>14742</v>
      </c>
      <c r="I48" s="78"/>
      <c r="J48" s="78">
        <f>ROUNDDOWN(H48*I48,2)</f>
        <v>0</v>
      </c>
      <c r="K48" s="76">
        <f>ROUNDDOWN(F48+J48+J49,2)</f>
        <v>0</v>
      </c>
    </row>
    <row r="49" spans="1:11" ht="17.25" customHeight="1" x14ac:dyDescent="0.15">
      <c r="A49" s="54"/>
      <c r="B49" s="77"/>
      <c r="C49" s="64"/>
      <c r="D49" s="65"/>
      <c r="E49" s="81"/>
      <c r="F49" s="71"/>
      <c r="G49" s="72" t="s">
        <v>30</v>
      </c>
      <c r="H49" s="73">
        <f>'[1]★(九電)予定金額'!M599</f>
        <v>42370</v>
      </c>
      <c r="I49" s="79"/>
      <c r="J49" s="79">
        <f>ROUNDDOWN(H49*I49,2)</f>
        <v>0</v>
      </c>
      <c r="K49" s="65"/>
    </row>
    <row r="50" spans="1:11" ht="17.25" customHeight="1" x14ac:dyDescent="0.15">
      <c r="A50" s="54">
        <f>A48+1</f>
        <v>20</v>
      </c>
      <c r="B50" s="75" t="str">
        <f>'[1]★(九電)予定金額'!A618</f>
        <v>小頭町公園駐車場</v>
      </c>
      <c r="C50" s="64">
        <f>'[1]★(九電)予定金額'!B624</f>
        <v>13</v>
      </c>
      <c r="D50" s="65"/>
      <c r="E50" s="56">
        <f>'[1]★(九電)予定金額'!D624</f>
        <v>100</v>
      </c>
      <c r="F50" s="58">
        <f>12*ROUNDDOWN(C50*D50*((185-E50)/100),2)</f>
        <v>0</v>
      </c>
      <c r="G50" s="67" t="s">
        <v>29</v>
      </c>
      <c r="H50" s="68">
        <f>'[1]★(九電)予定金額'!M624</f>
        <v>8292</v>
      </c>
      <c r="I50" s="78"/>
      <c r="J50" s="78">
        <f t="shared" si="0"/>
        <v>0</v>
      </c>
      <c r="K50" s="76">
        <f>ROUNDDOWN(F50+J50+J51,2)</f>
        <v>0</v>
      </c>
    </row>
    <row r="51" spans="1:11" ht="17.25" customHeight="1" x14ac:dyDescent="0.15">
      <c r="A51" s="54"/>
      <c r="B51" s="77"/>
      <c r="C51" s="64"/>
      <c r="D51" s="65"/>
      <c r="E51" s="81"/>
      <c r="F51" s="71"/>
      <c r="G51" s="72" t="s">
        <v>30</v>
      </c>
      <c r="H51" s="73">
        <f>'[1]★(九電)予定金額'!M625</f>
        <v>24885</v>
      </c>
      <c r="I51" s="79"/>
      <c r="J51" s="79">
        <f t="shared" si="0"/>
        <v>0</v>
      </c>
      <c r="K51" s="65"/>
    </row>
    <row r="52" spans="1:11" ht="17.25" customHeight="1" x14ac:dyDescent="0.15">
      <c r="A52" s="54">
        <f>A50+1</f>
        <v>21</v>
      </c>
      <c r="B52" s="75" t="str">
        <f>'[1]★(九電)予定金額'!A644</f>
        <v>中央公園噴水</v>
      </c>
      <c r="C52" s="64">
        <f>'[1]★(九電)予定金額'!B650</f>
        <v>36</v>
      </c>
      <c r="D52" s="65"/>
      <c r="E52" s="56">
        <f>'[1]★(九電)予定金額'!D650</f>
        <v>100</v>
      </c>
      <c r="F52" s="58">
        <f>12*ROUNDDOWN(C52*D52*((185-E52)/100),2)</f>
        <v>0</v>
      </c>
      <c r="G52" s="67" t="s">
        <v>29</v>
      </c>
      <c r="H52" s="68">
        <f>'[1]★(九電)予定金額'!M650</f>
        <v>7581</v>
      </c>
      <c r="I52" s="78"/>
      <c r="J52" s="78">
        <f t="shared" si="0"/>
        <v>0</v>
      </c>
      <c r="K52" s="76">
        <f>ROUNDDOWN(F52+J52+J53,2)</f>
        <v>0</v>
      </c>
    </row>
    <row r="53" spans="1:11" ht="17.25" customHeight="1" x14ac:dyDescent="0.15">
      <c r="A53" s="54"/>
      <c r="B53" s="77"/>
      <c r="C53" s="64"/>
      <c r="D53" s="65"/>
      <c r="E53" s="81"/>
      <c r="F53" s="71"/>
      <c r="G53" s="72" t="s">
        <v>30</v>
      </c>
      <c r="H53" s="73">
        <f>'[1]★(九電)予定金額'!M651</f>
        <v>25051</v>
      </c>
      <c r="I53" s="79"/>
      <c r="J53" s="79">
        <f t="shared" si="0"/>
        <v>0</v>
      </c>
      <c r="K53" s="65"/>
    </row>
    <row r="54" spans="1:11" ht="17.25" customHeight="1" x14ac:dyDescent="0.15">
      <c r="A54" s="54">
        <f>A52+1</f>
        <v>22</v>
      </c>
      <c r="B54" s="75" t="str">
        <f>'[1]★(九電)予定金額'!A670</f>
        <v>池町川浄化揚水機場</v>
      </c>
      <c r="C54" s="64">
        <f>'[1]★(九電)予定金額'!B676</f>
        <v>92</v>
      </c>
      <c r="D54" s="65"/>
      <c r="E54" s="56">
        <f>'[1]★(九電)予定金額'!D676</f>
        <v>100</v>
      </c>
      <c r="F54" s="58">
        <f>12*ROUNDDOWN(C54*D54*((185-E54)/100),2)</f>
        <v>0</v>
      </c>
      <c r="G54" s="67" t="s">
        <v>29</v>
      </c>
      <c r="H54" s="68">
        <f>'[1]★(九電)予定金額'!M676</f>
        <v>80961</v>
      </c>
      <c r="I54" s="78"/>
      <c r="J54" s="78">
        <f>ROUNDDOWN(H54*I54,2)</f>
        <v>0</v>
      </c>
      <c r="K54" s="76">
        <f>ROUNDDOWN(F54+J54+J55,2)</f>
        <v>0</v>
      </c>
    </row>
    <row r="55" spans="1:11" ht="17.25" customHeight="1" x14ac:dyDescent="0.15">
      <c r="A55" s="54"/>
      <c r="B55" s="77"/>
      <c r="C55" s="64"/>
      <c r="D55" s="65"/>
      <c r="E55" s="81"/>
      <c r="F55" s="71"/>
      <c r="G55" s="72" t="s">
        <v>30</v>
      </c>
      <c r="H55" s="73">
        <f>'[1]★(九電)予定金額'!M677</f>
        <v>383149</v>
      </c>
      <c r="I55" s="79"/>
      <c r="J55" s="79">
        <f>ROUNDDOWN(H55*I55,2)</f>
        <v>0</v>
      </c>
      <c r="K55" s="65"/>
    </row>
    <row r="56" spans="1:11" ht="17.25" customHeight="1" x14ac:dyDescent="0.15">
      <c r="A56" s="54">
        <f>A54+1</f>
        <v>23</v>
      </c>
      <c r="B56" s="86" t="str">
        <f>'[1]★(九電)予定金額'!A696</f>
        <v>田主丸総合支所等（複合施設）</v>
      </c>
      <c r="C56" s="64">
        <f>'[1]★(九電)予定金額'!B702</f>
        <v>136</v>
      </c>
      <c r="D56" s="62"/>
      <c r="E56" s="64">
        <f>'[1]★(九電)予定金額'!D702</f>
        <v>100</v>
      </c>
      <c r="F56" s="58">
        <f>12*ROUNDDOWN(C56*D56*((185-E56)/100),2)</f>
        <v>0</v>
      </c>
      <c r="G56" s="67" t="s">
        <v>29</v>
      </c>
      <c r="H56" s="68">
        <f>'[1]★(九電)予定金額'!M702</f>
        <v>72499</v>
      </c>
      <c r="I56" s="69"/>
      <c r="J56" s="69">
        <f t="shared" si="0"/>
        <v>0</v>
      </c>
      <c r="K56" s="76">
        <f>ROUNDDOWN(F56+J56+J57,2)</f>
        <v>0</v>
      </c>
    </row>
    <row r="57" spans="1:11" ht="17.25" customHeight="1" x14ac:dyDescent="0.15">
      <c r="A57" s="54"/>
      <c r="B57" s="87"/>
      <c r="C57" s="64"/>
      <c r="D57" s="76"/>
      <c r="E57" s="64"/>
      <c r="F57" s="71"/>
      <c r="G57" s="72" t="s">
        <v>30</v>
      </c>
      <c r="H57" s="73">
        <f>'[1]★(九電)予定金額'!M703</f>
        <v>146238</v>
      </c>
      <c r="I57" s="74"/>
      <c r="J57" s="74">
        <f t="shared" si="0"/>
        <v>0</v>
      </c>
      <c r="K57" s="65"/>
    </row>
    <row r="58" spans="1:11" ht="17.25" customHeight="1" x14ac:dyDescent="0.15">
      <c r="A58" s="54">
        <f>A56+1</f>
        <v>24</v>
      </c>
      <c r="B58" s="75" t="str">
        <f>'[1]★(九電)予定金額'!A748</f>
        <v>田主丸アリーナ</v>
      </c>
      <c r="C58" s="64">
        <f>'[1]★(九電)予定金額'!B754</f>
        <v>43</v>
      </c>
      <c r="D58" s="62"/>
      <c r="E58" s="64">
        <f>'[1]★(九電)予定金額'!D754</f>
        <v>100</v>
      </c>
      <c r="F58" s="58">
        <f>12*ROUNDDOWN(C58*D58*((185-E58)/100),2)</f>
        <v>0</v>
      </c>
      <c r="G58" s="67" t="s">
        <v>29</v>
      </c>
      <c r="H58" s="68">
        <f>'[1]★(九電)予定金額'!M754</f>
        <v>17804</v>
      </c>
      <c r="I58" s="69"/>
      <c r="J58" s="69">
        <f t="shared" si="0"/>
        <v>0</v>
      </c>
      <c r="K58" s="76">
        <f>ROUNDDOWN(F58+J58+J59,2)</f>
        <v>0</v>
      </c>
    </row>
    <row r="59" spans="1:11" ht="17.25" customHeight="1" x14ac:dyDescent="0.15">
      <c r="A59" s="54"/>
      <c r="B59" s="77"/>
      <c r="C59" s="64"/>
      <c r="D59" s="76"/>
      <c r="E59" s="64"/>
      <c r="F59" s="71"/>
      <c r="G59" s="72" t="s">
        <v>30</v>
      </c>
      <c r="H59" s="73">
        <f>'[1]★(九電)予定金額'!M755</f>
        <v>48064</v>
      </c>
      <c r="I59" s="74"/>
      <c r="J59" s="74">
        <f t="shared" si="0"/>
        <v>0</v>
      </c>
      <c r="K59" s="65"/>
    </row>
    <row r="60" spans="1:11" ht="17.25" customHeight="1" x14ac:dyDescent="0.15">
      <c r="A60" s="54">
        <f>A58+1</f>
        <v>25</v>
      </c>
      <c r="B60" s="75" t="str">
        <f>'[1]★(九電)予定金額'!A774</f>
        <v>北野生涯学習センター本館</v>
      </c>
      <c r="C60" s="64">
        <f>'[1]★(九電)予定金額'!B780</f>
        <v>157</v>
      </c>
      <c r="D60" s="65"/>
      <c r="E60" s="64">
        <f>'[1]★(九電)予定金額'!D780</f>
        <v>100</v>
      </c>
      <c r="F60" s="58">
        <f>12*ROUNDDOWN(C60*D60*((185-E60)/100),2)</f>
        <v>0</v>
      </c>
      <c r="G60" s="67" t="s">
        <v>29</v>
      </c>
      <c r="H60" s="68">
        <f>'[1]★(九電)予定金額'!M780</f>
        <v>39433</v>
      </c>
      <c r="I60" s="69"/>
      <c r="J60" s="69">
        <f t="shared" si="0"/>
        <v>0</v>
      </c>
      <c r="K60" s="76">
        <f>ROUNDDOWN(F60+J60+J61,2)</f>
        <v>0</v>
      </c>
    </row>
    <row r="61" spans="1:11" ht="17.25" customHeight="1" x14ac:dyDescent="0.15">
      <c r="A61" s="54"/>
      <c r="B61" s="77"/>
      <c r="C61" s="64"/>
      <c r="D61" s="65"/>
      <c r="E61" s="64"/>
      <c r="F61" s="71"/>
      <c r="G61" s="72" t="s">
        <v>30</v>
      </c>
      <c r="H61" s="73">
        <f>'[1]★(九電)予定金額'!M781</f>
        <v>63134</v>
      </c>
      <c r="I61" s="74"/>
      <c r="J61" s="74">
        <f t="shared" si="0"/>
        <v>0</v>
      </c>
      <c r="K61" s="65"/>
    </row>
    <row r="62" spans="1:11" ht="17.25" customHeight="1" x14ac:dyDescent="0.15">
      <c r="A62" s="54">
        <f>A60+1</f>
        <v>26</v>
      </c>
      <c r="B62" s="75" t="str">
        <f>'[1]★(九電)予定金額'!A800</f>
        <v>北野生涯学習センター別館</v>
      </c>
      <c r="C62" s="64">
        <f>'[1]★(九電)予定金額'!B806</f>
        <v>45</v>
      </c>
      <c r="D62" s="62"/>
      <c r="E62" s="64">
        <f>'[1]★(九電)予定金額'!D806</f>
        <v>100</v>
      </c>
      <c r="F62" s="58">
        <f>12*ROUNDDOWN(C62*D62*((185-E62)/100),2)</f>
        <v>0</v>
      </c>
      <c r="G62" s="67" t="s">
        <v>29</v>
      </c>
      <c r="H62" s="68">
        <f>'[1]★(九電)予定金額'!M806</f>
        <v>11761</v>
      </c>
      <c r="I62" s="69"/>
      <c r="J62" s="69">
        <f t="shared" si="0"/>
        <v>0</v>
      </c>
      <c r="K62" s="76">
        <f>ROUNDDOWN(F62+J62+J63,2)</f>
        <v>0</v>
      </c>
    </row>
    <row r="63" spans="1:11" ht="17.25" customHeight="1" x14ac:dyDescent="0.15">
      <c r="A63" s="54"/>
      <c r="B63" s="77"/>
      <c r="C63" s="64"/>
      <c r="D63" s="76"/>
      <c r="E63" s="64"/>
      <c r="F63" s="71"/>
      <c r="G63" s="72" t="s">
        <v>30</v>
      </c>
      <c r="H63" s="73">
        <f>'[1]★(九電)予定金額'!M807</f>
        <v>23487</v>
      </c>
      <c r="I63" s="74"/>
      <c r="J63" s="74">
        <f t="shared" si="0"/>
        <v>0</v>
      </c>
      <c r="K63" s="65"/>
    </row>
    <row r="64" spans="1:11" ht="17.25" customHeight="1" x14ac:dyDescent="0.15">
      <c r="A64" s="54">
        <f>A62+1</f>
        <v>27</v>
      </c>
      <c r="B64" s="75" t="str">
        <f>'[1]★(九電)予定金額'!A826</f>
        <v>金島ふれあい交流センター</v>
      </c>
      <c r="C64" s="64">
        <f>'[1]★(九電)予定金額'!B832</f>
        <v>31</v>
      </c>
      <c r="D64" s="62"/>
      <c r="E64" s="64">
        <f>'[1]★(九電)予定金額'!D832</f>
        <v>100</v>
      </c>
      <c r="F64" s="58">
        <f>12*ROUNDDOWN(C64*D64*((185-E64)/100),2)</f>
        <v>0</v>
      </c>
      <c r="G64" s="67" t="s">
        <v>29</v>
      </c>
      <c r="H64" s="68">
        <f>'[1]★(九電)予定金額'!M832</f>
        <v>10182</v>
      </c>
      <c r="I64" s="69"/>
      <c r="J64" s="69">
        <f t="shared" si="0"/>
        <v>0</v>
      </c>
      <c r="K64" s="76">
        <f>ROUNDDOWN(F64+J64+J65,2)</f>
        <v>0</v>
      </c>
    </row>
    <row r="65" spans="1:11" ht="17.25" customHeight="1" x14ac:dyDescent="0.15">
      <c r="A65" s="54"/>
      <c r="B65" s="77"/>
      <c r="C65" s="64"/>
      <c r="D65" s="76"/>
      <c r="E65" s="64"/>
      <c r="F65" s="71"/>
      <c r="G65" s="72" t="s">
        <v>30</v>
      </c>
      <c r="H65" s="73">
        <f>'[1]★(九電)予定金額'!M833</f>
        <v>18095</v>
      </c>
      <c r="I65" s="74"/>
      <c r="J65" s="74">
        <f t="shared" si="0"/>
        <v>0</v>
      </c>
      <c r="K65" s="65"/>
    </row>
    <row r="66" spans="1:11" ht="17.25" customHeight="1" x14ac:dyDescent="0.15">
      <c r="A66" s="54">
        <f>A64+1</f>
        <v>28</v>
      </c>
      <c r="B66" s="75" t="str">
        <f>'[1]★(九電)予定金額'!A852</f>
        <v>大城ますかげセンター</v>
      </c>
      <c r="C66" s="64">
        <f>'[1]★(九電)予定金額'!B858</f>
        <v>57</v>
      </c>
      <c r="D66" s="65"/>
      <c r="E66" s="64">
        <f>'[1]★(九電)予定金額'!D858</f>
        <v>100</v>
      </c>
      <c r="F66" s="58">
        <f>12*ROUNDDOWN(C66*D66*((185-E66)/100),2)</f>
        <v>0</v>
      </c>
      <c r="G66" s="67" t="s">
        <v>29</v>
      </c>
      <c r="H66" s="68">
        <f>'[1]★(九電)予定金額'!M858</f>
        <v>13612</v>
      </c>
      <c r="I66" s="69"/>
      <c r="J66" s="69">
        <f t="shared" si="0"/>
        <v>0</v>
      </c>
      <c r="K66" s="76">
        <f>ROUNDDOWN(F66+J66+J67,2)</f>
        <v>0</v>
      </c>
    </row>
    <row r="67" spans="1:11" ht="17.25" customHeight="1" x14ac:dyDescent="0.15">
      <c r="A67" s="54"/>
      <c r="B67" s="77"/>
      <c r="C67" s="64"/>
      <c r="D67" s="65"/>
      <c r="E67" s="64"/>
      <c r="F67" s="71"/>
      <c r="G67" s="72" t="s">
        <v>30</v>
      </c>
      <c r="H67" s="73">
        <f>'[1]★(九電)予定金額'!M859</f>
        <v>22514</v>
      </c>
      <c r="I67" s="74"/>
      <c r="J67" s="74">
        <f t="shared" si="0"/>
        <v>0</v>
      </c>
      <c r="K67" s="65"/>
    </row>
    <row r="68" spans="1:11" ht="17.25" customHeight="1" x14ac:dyDescent="0.15">
      <c r="A68" s="54">
        <f>A66+1</f>
        <v>29</v>
      </c>
      <c r="B68" s="75" t="str">
        <f>'[1]★(九電)予定金額'!A878</f>
        <v>弓削コスモス館</v>
      </c>
      <c r="C68" s="64">
        <f>'[1]★(九電)予定金額'!B884</f>
        <v>43</v>
      </c>
      <c r="D68" s="65"/>
      <c r="E68" s="64">
        <f>'[1]★(九電)予定金額'!D884</f>
        <v>100</v>
      </c>
      <c r="F68" s="58">
        <f>12*ROUNDDOWN(C68*D68*((185-E68)/100),2)</f>
        <v>0</v>
      </c>
      <c r="G68" s="67" t="s">
        <v>29</v>
      </c>
      <c r="H68" s="68">
        <f>'[1]★(九電)予定金額'!M884</f>
        <v>6986</v>
      </c>
      <c r="I68" s="69"/>
      <c r="J68" s="69">
        <f t="shared" si="0"/>
        <v>0</v>
      </c>
      <c r="K68" s="76">
        <f>ROUNDDOWN(F68+J68+J69,2)</f>
        <v>0</v>
      </c>
    </row>
    <row r="69" spans="1:11" ht="17.25" customHeight="1" x14ac:dyDescent="0.15">
      <c r="A69" s="54"/>
      <c r="B69" s="77"/>
      <c r="C69" s="64"/>
      <c r="D69" s="65"/>
      <c r="E69" s="64"/>
      <c r="F69" s="71"/>
      <c r="G69" s="72" t="s">
        <v>30</v>
      </c>
      <c r="H69" s="73">
        <f>'[1]★(九電)予定金額'!M885</f>
        <v>15107</v>
      </c>
      <c r="I69" s="74"/>
      <c r="J69" s="74">
        <f t="shared" si="0"/>
        <v>0</v>
      </c>
      <c r="K69" s="65"/>
    </row>
    <row r="70" spans="1:11" ht="17.25" customHeight="1" x14ac:dyDescent="0.15">
      <c r="A70" s="54">
        <f>A68+1</f>
        <v>30</v>
      </c>
      <c r="B70" s="77" t="str">
        <f>'[1]★(九電)予定金額'!A904</f>
        <v>北野総合支所（本館）</v>
      </c>
      <c r="C70" s="64">
        <f>'[1]★(九電)予定金額'!B910</f>
        <v>55</v>
      </c>
      <c r="D70" s="65"/>
      <c r="E70" s="64">
        <f>'[1]★(九電)予定金額'!D910</f>
        <v>100</v>
      </c>
      <c r="F70" s="58">
        <f>12*ROUNDDOWN(C70*D70*((185-E70)/100),2)</f>
        <v>0</v>
      </c>
      <c r="G70" s="67" t="s">
        <v>29</v>
      </c>
      <c r="H70" s="68">
        <f>'[1]★(九電)予定金額'!M910</f>
        <v>21795</v>
      </c>
      <c r="I70" s="69"/>
      <c r="J70" s="69">
        <f t="shared" si="0"/>
        <v>0</v>
      </c>
      <c r="K70" s="76">
        <f>ROUNDDOWN(F70+J70+J71,2)</f>
        <v>0</v>
      </c>
    </row>
    <row r="71" spans="1:11" ht="17.25" customHeight="1" x14ac:dyDescent="0.15">
      <c r="A71" s="54"/>
      <c r="B71" s="77"/>
      <c r="C71" s="64"/>
      <c r="D71" s="65"/>
      <c r="E71" s="64"/>
      <c r="F71" s="71"/>
      <c r="G71" s="72" t="s">
        <v>30</v>
      </c>
      <c r="H71" s="73">
        <f>'[1]★(九電)予定金額'!M911</f>
        <v>52163</v>
      </c>
      <c r="I71" s="74"/>
      <c r="J71" s="74">
        <f t="shared" si="0"/>
        <v>0</v>
      </c>
      <c r="K71" s="65"/>
    </row>
    <row r="72" spans="1:11" ht="17.25" customHeight="1" x14ac:dyDescent="0.15">
      <c r="A72" s="54">
        <f>A70+1</f>
        <v>31</v>
      </c>
      <c r="B72" s="77" t="str">
        <f>'[1]★(九電)予定金額'!A930</f>
        <v>北野総合支所（西別館）</v>
      </c>
      <c r="C72" s="64">
        <f>'[1]★(九電)予定金額'!B936</f>
        <v>15</v>
      </c>
      <c r="D72" s="65"/>
      <c r="E72" s="64">
        <f>'[1]★(九電)予定金額'!D936</f>
        <v>100</v>
      </c>
      <c r="F72" s="58">
        <f>12*ROUNDDOWN(C72*D72*((185-E72)/100),2)</f>
        <v>0</v>
      </c>
      <c r="G72" s="67" t="s">
        <v>29</v>
      </c>
      <c r="H72" s="68">
        <f>'[1]★(九電)予定金額'!M936</f>
        <v>1836</v>
      </c>
      <c r="I72" s="69"/>
      <c r="J72" s="69">
        <f t="shared" si="0"/>
        <v>0</v>
      </c>
      <c r="K72" s="76">
        <f>ROUNDDOWN(F72+J72+J73,2)</f>
        <v>0</v>
      </c>
    </row>
    <row r="73" spans="1:11" ht="17.25" customHeight="1" x14ac:dyDescent="0.15">
      <c r="A73" s="54"/>
      <c r="B73" s="77"/>
      <c r="C73" s="64"/>
      <c r="D73" s="65"/>
      <c r="E73" s="64"/>
      <c r="F73" s="71"/>
      <c r="G73" s="72" t="s">
        <v>30</v>
      </c>
      <c r="H73" s="73">
        <f>'[1]★(九電)予定金額'!M937</f>
        <v>6196</v>
      </c>
      <c r="I73" s="74"/>
      <c r="J73" s="74">
        <f t="shared" si="0"/>
        <v>0</v>
      </c>
      <c r="K73" s="65"/>
    </row>
    <row r="74" spans="1:11" ht="17.25" customHeight="1" x14ac:dyDescent="0.15">
      <c r="A74" s="54">
        <f>A72+1</f>
        <v>32</v>
      </c>
      <c r="B74" s="75" t="str">
        <f>'[1]★(九電)予定金額'!A956</f>
        <v>三潴総合支所</v>
      </c>
      <c r="C74" s="64">
        <f>'[1]★(九電)予定金額'!B962</f>
        <v>113</v>
      </c>
      <c r="D74" s="65"/>
      <c r="E74" s="64">
        <f>'[1]★(九電)予定金額'!D962</f>
        <v>100</v>
      </c>
      <c r="F74" s="58">
        <f>12*ROUNDDOWN(C74*D74*((185-E74)/100),2)</f>
        <v>0</v>
      </c>
      <c r="G74" s="67" t="s">
        <v>29</v>
      </c>
      <c r="H74" s="68">
        <f>'[1]★(九電)予定金額'!M962</f>
        <v>55535</v>
      </c>
      <c r="I74" s="69"/>
      <c r="J74" s="69">
        <f t="shared" si="0"/>
        <v>0</v>
      </c>
      <c r="K74" s="76">
        <f>ROUNDDOWN(F74+J74+J75,2)</f>
        <v>0</v>
      </c>
    </row>
    <row r="75" spans="1:11" ht="17.25" customHeight="1" x14ac:dyDescent="0.15">
      <c r="A75" s="54"/>
      <c r="B75" s="77"/>
      <c r="C75" s="64"/>
      <c r="D75" s="65"/>
      <c r="E75" s="64"/>
      <c r="F75" s="71"/>
      <c r="G75" s="72" t="s">
        <v>30</v>
      </c>
      <c r="H75" s="73">
        <f>'[1]★(九電)予定金額'!M963</f>
        <v>128518</v>
      </c>
      <c r="I75" s="74"/>
      <c r="J75" s="74">
        <f t="shared" ref="J75:J100" si="1">ROUNDDOWN(H75*I75,2)</f>
        <v>0</v>
      </c>
      <c r="K75" s="65"/>
    </row>
    <row r="76" spans="1:11" ht="17.25" customHeight="1" x14ac:dyDescent="0.15">
      <c r="A76" s="54">
        <f>A74+1</f>
        <v>33</v>
      </c>
      <c r="B76" s="75" t="str">
        <f>'[1]★(九電)予定金額'!A982</f>
        <v>城島ふれあいセンター</v>
      </c>
      <c r="C76" s="64">
        <f>'[1]★(九電)予定金額'!B988</f>
        <v>56</v>
      </c>
      <c r="D76" s="62"/>
      <c r="E76" s="64">
        <f>'[1]★(九電)予定金額'!D988</f>
        <v>100</v>
      </c>
      <c r="F76" s="58">
        <f>12*ROUNDDOWN(C76*D76*((185-E76)/100),2)</f>
        <v>0</v>
      </c>
      <c r="G76" s="67" t="s">
        <v>29</v>
      </c>
      <c r="H76" s="68">
        <f>'[1]★(九電)予定金額'!M988</f>
        <v>12714</v>
      </c>
      <c r="I76" s="69"/>
      <c r="J76" s="69">
        <f t="shared" si="1"/>
        <v>0</v>
      </c>
      <c r="K76" s="76">
        <f>ROUNDDOWN(F76+J76+J77,2)</f>
        <v>0</v>
      </c>
    </row>
    <row r="77" spans="1:11" ht="17.25" customHeight="1" x14ac:dyDescent="0.15">
      <c r="A77" s="54"/>
      <c r="B77" s="77"/>
      <c r="C77" s="64"/>
      <c r="D77" s="76"/>
      <c r="E77" s="64"/>
      <c r="F77" s="71"/>
      <c r="G77" s="72" t="s">
        <v>30</v>
      </c>
      <c r="H77" s="73">
        <f>'[1]★(九電)予定金額'!M989</f>
        <v>26061</v>
      </c>
      <c r="I77" s="74"/>
      <c r="J77" s="74">
        <f t="shared" si="1"/>
        <v>0</v>
      </c>
      <c r="K77" s="65"/>
    </row>
    <row r="78" spans="1:11" ht="17.25" customHeight="1" x14ac:dyDescent="0.15">
      <c r="A78" s="54">
        <f>A76+1</f>
        <v>34</v>
      </c>
      <c r="B78" s="77" t="str">
        <f>'[1]★(九電)予定金額'!A1008</f>
        <v>城島総合文化センター</v>
      </c>
      <c r="C78" s="64">
        <f>'[1]★(九電)予定金額'!B1014</f>
        <v>538</v>
      </c>
      <c r="D78" s="65"/>
      <c r="E78" s="64">
        <f>'[1]★(九電)予定金額'!D1014</f>
        <v>100</v>
      </c>
      <c r="F78" s="66">
        <f>12*ROUNDDOWN(C78*D78*((185-E78)/100),2)</f>
        <v>0</v>
      </c>
      <c r="G78" s="67" t="str">
        <f>'[1]★(九電)予定金額'!F1020</f>
        <v>平日・夏季</v>
      </c>
      <c r="H78" s="68">
        <f>'[1]★(九電)予定金額'!M1014</f>
        <v>80846</v>
      </c>
      <c r="I78" s="69"/>
      <c r="J78" s="69">
        <f t="shared" si="1"/>
        <v>0</v>
      </c>
      <c r="K78" s="65">
        <f>ROUNDDOWN(F78+J78+J79+J80+J81,2)</f>
        <v>0</v>
      </c>
    </row>
    <row r="79" spans="1:11" ht="17.25" customHeight="1" x14ac:dyDescent="0.15">
      <c r="A79" s="54"/>
      <c r="B79" s="77"/>
      <c r="C79" s="64"/>
      <c r="D79" s="65"/>
      <c r="E79" s="64"/>
      <c r="F79" s="58"/>
      <c r="G79" s="96" t="str">
        <f>'[1]★(九電)予定金額'!F1021</f>
        <v>休日・夏季</v>
      </c>
      <c r="H79" s="97">
        <f>'[1]★(九電)予定金額'!M1015</f>
        <v>59589</v>
      </c>
      <c r="I79" s="98"/>
      <c r="J79" s="98">
        <f t="shared" si="1"/>
        <v>0</v>
      </c>
      <c r="K79" s="65"/>
    </row>
    <row r="80" spans="1:11" ht="17.25" customHeight="1" x14ac:dyDescent="0.15">
      <c r="A80" s="54"/>
      <c r="B80" s="77"/>
      <c r="C80" s="64"/>
      <c r="D80" s="65"/>
      <c r="E80" s="64"/>
      <c r="F80" s="58"/>
      <c r="G80" s="96" t="str">
        <f>'[1]★(九電)予定金額'!F1014</f>
        <v>平日・他季</v>
      </c>
      <c r="H80" s="97">
        <f>'[1]★(九電)予定金額'!M1016</f>
        <v>192536</v>
      </c>
      <c r="I80" s="98"/>
      <c r="J80" s="98">
        <f t="shared" si="1"/>
        <v>0</v>
      </c>
      <c r="K80" s="65"/>
    </row>
    <row r="81" spans="1:11" ht="17.25" customHeight="1" x14ac:dyDescent="0.15">
      <c r="A81" s="89"/>
      <c r="B81" s="55"/>
      <c r="C81" s="56"/>
      <c r="D81" s="62"/>
      <c r="E81" s="56"/>
      <c r="F81" s="58"/>
      <c r="G81" s="59" t="str">
        <f>'[1]★(九電)予定金額'!F1015</f>
        <v>休日・他季</v>
      </c>
      <c r="H81" s="60">
        <f>'[1]★(九電)予定金額'!M1017</f>
        <v>132950</v>
      </c>
      <c r="I81" s="61"/>
      <c r="J81" s="88">
        <f t="shared" si="1"/>
        <v>0</v>
      </c>
      <c r="K81" s="62"/>
    </row>
    <row r="82" spans="1:11" ht="17.25" customHeight="1" x14ac:dyDescent="0.15">
      <c r="A82" s="54">
        <f>A78+1</f>
        <v>35</v>
      </c>
      <c r="B82" s="75" t="str">
        <f>'[1]★(九電)予定金額'!A1046</f>
        <v>城島総合支所庁舎他分</v>
      </c>
      <c r="C82" s="64">
        <f>'[1]★(九電)予定金額'!B1052</f>
        <v>77</v>
      </c>
      <c r="D82" s="62"/>
      <c r="E82" s="64">
        <f>'[1]★(九電)予定金額'!D1052</f>
        <v>100</v>
      </c>
      <c r="F82" s="66">
        <f>12*ROUNDDOWN(C82*D82*((185-E82)/100),2)</f>
        <v>0</v>
      </c>
      <c r="G82" s="67" t="s">
        <v>29</v>
      </c>
      <c r="H82" s="68">
        <f>'[1]★(九電)予定金額'!M1052</f>
        <v>45015</v>
      </c>
      <c r="I82" s="69"/>
      <c r="J82" s="69">
        <f t="shared" si="1"/>
        <v>0</v>
      </c>
      <c r="K82" s="65">
        <f>ROUNDDOWN(F82+J82+J83,2)</f>
        <v>0</v>
      </c>
    </row>
    <row r="83" spans="1:11" ht="17.25" customHeight="1" x14ac:dyDescent="0.15">
      <c r="A83" s="54"/>
      <c r="B83" s="77"/>
      <c r="C83" s="64"/>
      <c r="D83" s="76"/>
      <c r="E83" s="64"/>
      <c r="F83" s="71"/>
      <c r="G83" s="72" t="s">
        <v>30</v>
      </c>
      <c r="H83" s="73">
        <f>'[1]★(九電)予定金額'!M1053</f>
        <v>108024</v>
      </c>
      <c r="I83" s="74"/>
      <c r="J83" s="74">
        <f t="shared" si="1"/>
        <v>0</v>
      </c>
      <c r="K83" s="65"/>
    </row>
    <row r="84" spans="1:11" ht="17.25" customHeight="1" x14ac:dyDescent="0.15">
      <c r="A84" s="45">
        <f>A82+1</f>
        <v>36</v>
      </c>
      <c r="B84" s="87" t="str">
        <f>'[1]★(九電)予定金額'!A1071</f>
        <v>久留米シティプラザ</v>
      </c>
      <c r="C84" s="81">
        <f>'[1]★(九電)予定金額'!B1077</f>
        <v>1133</v>
      </c>
      <c r="D84" s="76"/>
      <c r="E84" s="81">
        <f>'[1]★(九電)予定金額'!D1077</f>
        <v>100</v>
      </c>
      <c r="F84" s="58">
        <f>12*ROUNDDOWN(C84*D84*((185-E84)/100),2)</f>
        <v>0</v>
      </c>
      <c r="G84" s="107" t="str">
        <f>+'[1]★(九電)予定金額'!F1083</f>
        <v>平日・夏季</v>
      </c>
      <c r="H84" s="83">
        <f>'[1]★(九電)予定金額'!M1077</f>
        <v>508887</v>
      </c>
      <c r="I84" s="84"/>
      <c r="J84" s="88">
        <f t="shared" si="1"/>
        <v>0</v>
      </c>
      <c r="K84" s="76">
        <f>ROUNDDOWN(F84+J84+J85+J86+J87,2)</f>
        <v>0</v>
      </c>
    </row>
    <row r="85" spans="1:11" ht="17.25" customHeight="1" x14ac:dyDescent="0.15">
      <c r="A85" s="54"/>
      <c r="B85" s="77"/>
      <c r="C85" s="64"/>
      <c r="D85" s="65"/>
      <c r="E85" s="64"/>
      <c r="F85" s="58"/>
      <c r="G85" s="96" t="str">
        <f>+'[1]★(九電)予定金額'!F1084</f>
        <v>休日・夏季</v>
      </c>
      <c r="H85" s="97">
        <f>'[1]★(九電)予定金額'!M1078</f>
        <v>310303</v>
      </c>
      <c r="I85" s="98"/>
      <c r="J85" s="98">
        <f t="shared" si="1"/>
        <v>0</v>
      </c>
      <c r="K85" s="65"/>
    </row>
    <row r="86" spans="1:11" ht="17.25" customHeight="1" x14ac:dyDescent="0.15">
      <c r="A86" s="54"/>
      <c r="B86" s="77"/>
      <c r="C86" s="64"/>
      <c r="D86" s="65"/>
      <c r="E86" s="64"/>
      <c r="F86" s="58"/>
      <c r="G86" s="96" t="str">
        <f>+'[1]★(九電)予定金額'!F1077</f>
        <v>平日・他季</v>
      </c>
      <c r="H86" s="97">
        <f>'[1]★(九電)予定金額'!M1079</f>
        <v>1088693</v>
      </c>
      <c r="I86" s="98"/>
      <c r="J86" s="98">
        <f>ROUNDDOWN(H86*I86,2)</f>
        <v>0</v>
      </c>
      <c r="K86" s="65"/>
    </row>
    <row r="87" spans="1:11" ht="17.25" customHeight="1" x14ac:dyDescent="0.15">
      <c r="A87" s="89"/>
      <c r="B87" s="55"/>
      <c r="C87" s="56"/>
      <c r="D87" s="62"/>
      <c r="E87" s="56"/>
      <c r="F87" s="58"/>
      <c r="G87" s="59" t="str">
        <f>+'[1]★(九電)予定金額'!F1078</f>
        <v>休日・他季</v>
      </c>
      <c r="H87" s="60">
        <f>'[1]★(九電)予定金額'!M1080</f>
        <v>731255</v>
      </c>
      <c r="I87" s="61"/>
      <c r="J87" s="88">
        <f>ROUNDDOWN(H87*I87,2)</f>
        <v>0</v>
      </c>
      <c r="K87" s="62"/>
    </row>
    <row r="88" spans="1:11" ht="17.25" customHeight="1" x14ac:dyDescent="0.15">
      <c r="A88" s="54">
        <f>A84+1</f>
        <v>37</v>
      </c>
      <c r="B88" s="75" t="str">
        <f>+'[1]★(九電)予定金額'!A1109</f>
        <v>野中生涯学習センター</v>
      </c>
      <c r="C88" s="64">
        <f>+'[1]★(九電)予定金額'!B1115</f>
        <v>80</v>
      </c>
      <c r="D88" s="62"/>
      <c r="E88" s="64">
        <f>'[1]★(九電)予定金額'!D1058</f>
        <v>100</v>
      </c>
      <c r="F88" s="66">
        <f>12*ROUNDDOWN(C88*D88*((185-E88)/100),2)</f>
        <v>0</v>
      </c>
      <c r="G88" s="67" t="s">
        <v>29</v>
      </c>
      <c r="H88" s="68">
        <f>'[1]★(九電)予定金額'!M1115</f>
        <v>42810</v>
      </c>
      <c r="I88" s="69"/>
      <c r="J88" s="69">
        <f>ROUNDDOWN(H88*I88,2)</f>
        <v>0</v>
      </c>
      <c r="K88" s="65">
        <f>ROUNDDOWN(F88+J88+J89,2)</f>
        <v>0</v>
      </c>
    </row>
    <row r="89" spans="1:11" ht="17.25" customHeight="1" thickBot="1" x14ac:dyDescent="0.2">
      <c r="A89" s="110"/>
      <c r="B89" s="111"/>
      <c r="C89" s="112"/>
      <c r="D89" s="113"/>
      <c r="E89" s="112"/>
      <c r="F89" s="114"/>
      <c r="G89" s="115" t="s">
        <v>30</v>
      </c>
      <c r="H89" s="116">
        <f>'[1]★(九電)予定金額'!M1116</f>
        <v>77717</v>
      </c>
      <c r="I89" s="117"/>
      <c r="J89" s="117">
        <f>ROUNDDOWN(H89*I89,2)</f>
        <v>0</v>
      </c>
      <c r="K89" s="118"/>
    </row>
    <row r="90" spans="1:11" s="129" customFormat="1" ht="24.75" customHeight="1" thickBot="1" x14ac:dyDescent="0.2">
      <c r="A90" s="119" t="s">
        <v>35</v>
      </c>
      <c r="B90" s="120"/>
      <c r="C90" s="121">
        <f>SUM(C10:C89)</f>
        <v>7335</v>
      </c>
      <c r="D90" s="122"/>
      <c r="E90" s="121"/>
      <c r="F90" s="123">
        <f>SUM(F10:F87)</f>
        <v>0</v>
      </c>
      <c r="G90" s="124"/>
      <c r="H90" s="125">
        <f>SUM(H10:H89)</f>
        <v>13941984</v>
      </c>
      <c r="I90" s="126"/>
      <c r="J90" s="127">
        <f>SUM(J10:J89)</f>
        <v>0</v>
      </c>
      <c r="K90" s="128">
        <f>SUM(K10:K89)</f>
        <v>0</v>
      </c>
    </row>
    <row r="91" spans="1:11" ht="20.100000000000001" customHeight="1" thickBot="1" x14ac:dyDescent="0.2">
      <c r="C91" s="130"/>
      <c r="D91" s="131"/>
      <c r="E91" s="130"/>
      <c r="F91" s="131"/>
      <c r="G91" s="130"/>
      <c r="H91" s="131"/>
      <c r="I91" s="131"/>
      <c r="J91" s="131"/>
      <c r="K91" s="131"/>
    </row>
    <row r="92" spans="1:11" ht="27" customHeight="1" thickBot="1" x14ac:dyDescent="0.2">
      <c r="B92" s="132" t="str">
        <f>[1]別紙２!$B$91</f>
        <v>（留意事項)
※夏季は毎年7月1日から9月30日までの期間とし,その他季は,夏季以外の期間とする。
※、燃料費調整単価、市場価格調整単価及び離島ユニバーサルサービス調整単価並びに再生可能エネルギー発電促進賦課金は加算しないこと。（九州管内の旧一般電気事業者が特定規模需要に係る標準供給条件又は選択供給条件の定めるところにより、別途支払う）
※№6の施設は、R6～7年度にZEB化工事を実施しており、本資料の数値は参考値とする。
※№3,4の施設は、今後、太陽光発電設備の設置が計画されており、本資料の数値は参考値とする。</v>
      </c>
      <c r="C92" s="132"/>
      <c r="D92" s="132"/>
      <c r="E92" s="132"/>
      <c r="F92" s="132"/>
      <c r="G92" s="132"/>
      <c r="I92" s="133" t="s">
        <v>36</v>
      </c>
      <c r="J92" s="134"/>
      <c r="K92" s="135">
        <f>ROUNDDOWN(K90,0)</f>
        <v>0</v>
      </c>
    </row>
    <row r="93" spans="1:11" ht="27" customHeight="1" thickBot="1" x14ac:dyDescent="0.2">
      <c r="B93" s="132"/>
      <c r="C93" s="132"/>
      <c r="D93" s="132"/>
      <c r="E93" s="132"/>
      <c r="F93" s="132"/>
      <c r="G93" s="132"/>
      <c r="K93" s="136" t="s">
        <v>37</v>
      </c>
    </row>
    <row r="94" spans="1:11" ht="27" customHeight="1" thickTop="1" thickBot="1" x14ac:dyDescent="0.2">
      <c r="B94" s="132"/>
      <c r="C94" s="132"/>
      <c r="D94" s="132"/>
      <c r="E94" s="132"/>
      <c r="F94" s="132"/>
      <c r="G94" s="132"/>
      <c r="H94" s="137" t="s">
        <v>38</v>
      </c>
      <c r="I94" s="137"/>
      <c r="J94" s="137"/>
      <c r="K94" s="138">
        <f>ROUNDUP(K92*100/110,0)</f>
        <v>0</v>
      </c>
    </row>
    <row r="95" spans="1:11" ht="27" customHeight="1" thickTop="1" x14ac:dyDescent="0.15">
      <c r="B95" s="132"/>
      <c r="C95" s="132"/>
      <c r="D95" s="132"/>
      <c r="E95" s="132"/>
      <c r="F95" s="132"/>
      <c r="G95" s="132"/>
      <c r="H95" s="129"/>
      <c r="K95" s="139" t="s">
        <v>39</v>
      </c>
    </row>
    <row r="96" spans="1:11" ht="15" customHeight="1" x14ac:dyDescent="0.15">
      <c r="B96" s="132"/>
      <c r="C96" s="132"/>
      <c r="D96" s="132"/>
      <c r="E96" s="132"/>
      <c r="F96" s="132"/>
      <c r="G96" s="132"/>
      <c r="H96" s="129"/>
    </row>
    <row r="97" spans="2:8" ht="15" customHeight="1" x14ac:dyDescent="0.15">
      <c r="B97" s="132"/>
      <c r="C97" s="132"/>
      <c r="D97" s="132"/>
      <c r="E97" s="132"/>
      <c r="F97" s="132"/>
      <c r="G97" s="132"/>
      <c r="H97" s="140"/>
    </row>
    <row r="98" spans="2:8" ht="15" customHeight="1" x14ac:dyDescent="0.15">
      <c r="B98" s="141"/>
      <c r="E98" s="142"/>
      <c r="F98" s="143"/>
      <c r="G98" s="142"/>
      <c r="H98" s="143"/>
    </row>
    <row r="99" spans="2:8" x14ac:dyDescent="0.15">
      <c r="B99" s="143"/>
      <c r="C99" s="142"/>
      <c r="D99" s="143"/>
      <c r="E99" s="142"/>
      <c r="F99" s="143"/>
      <c r="G99" s="143"/>
      <c r="H99" s="143"/>
    </row>
  </sheetData>
  <protectedRanges>
    <protectedRange sqref="H1:L4" name="範囲1"/>
  </protectedRanges>
  <mergeCells count="282">
    <mergeCell ref="K88:K89"/>
    <mergeCell ref="A90:B90"/>
    <mergeCell ref="B92:G97"/>
    <mergeCell ref="I92:J92"/>
    <mergeCell ref="H94:J94"/>
    <mergeCell ref="A88:A89"/>
    <mergeCell ref="B88:B89"/>
    <mergeCell ref="C88:C89"/>
    <mergeCell ref="D88:D89"/>
    <mergeCell ref="E88:E89"/>
    <mergeCell ref="F88:F89"/>
    <mergeCell ref="K82:K83"/>
    <mergeCell ref="A84:A87"/>
    <mergeCell ref="B84:B87"/>
    <mergeCell ref="C84:C87"/>
    <mergeCell ref="D84:D87"/>
    <mergeCell ref="E84:E87"/>
    <mergeCell ref="F84:F87"/>
    <mergeCell ref="K84:K87"/>
    <mergeCell ref="A82:A83"/>
    <mergeCell ref="B82:B83"/>
    <mergeCell ref="C82:C83"/>
    <mergeCell ref="D82:D83"/>
    <mergeCell ref="E82:E83"/>
    <mergeCell ref="F82:F83"/>
    <mergeCell ref="K76:K77"/>
    <mergeCell ref="A78:A81"/>
    <mergeCell ref="B78:B81"/>
    <mergeCell ref="C78:C81"/>
    <mergeCell ref="D78:D81"/>
    <mergeCell ref="E78:E81"/>
    <mergeCell ref="F78:F81"/>
    <mergeCell ref="K78:K81"/>
    <mergeCell ref="A76:A77"/>
    <mergeCell ref="B76:B77"/>
    <mergeCell ref="C76:C77"/>
    <mergeCell ref="D76:D77"/>
    <mergeCell ref="E76:E77"/>
    <mergeCell ref="F76:F77"/>
    <mergeCell ref="K72:K73"/>
    <mergeCell ref="A74:A75"/>
    <mergeCell ref="B74:B75"/>
    <mergeCell ref="C74:C75"/>
    <mergeCell ref="D74:D75"/>
    <mergeCell ref="E74:E75"/>
    <mergeCell ref="F74:F75"/>
    <mergeCell ref="K74:K75"/>
    <mergeCell ref="A72:A73"/>
    <mergeCell ref="B72:B73"/>
    <mergeCell ref="C72:C73"/>
    <mergeCell ref="D72:D73"/>
    <mergeCell ref="E72:E73"/>
    <mergeCell ref="F72:F73"/>
    <mergeCell ref="K68:K69"/>
    <mergeCell ref="A70:A71"/>
    <mergeCell ref="B70:B71"/>
    <mergeCell ref="C70:C71"/>
    <mergeCell ref="D70:D71"/>
    <mergeCell ref="E70:E71"/>
    <mergeCell ref="F70:F71"/>
    <mergeCell ref="K70:K71"/>
    <mergeCell ref="A68:A69"/>
    <mergeCell ref="B68:B69"/>
    <mergeCell ref="C68:C69"/>
    <mergeCell ref="D68:D69"/>
    <mergeCell ref="E68:E69"/>
    <mergeCell ref="F68:F69"/>
    <mergeCell ref="K64:K65"/>
    <mergeCell ref="A66:A67"/>
    <mergeCell ref="B66:B67"/>
    <mergeCell ref="C66:C67"/>
    <mergeCell ref="D66:D67"/>
    <mergeCell ref="E66:E67"/>
    <mergeCell ref="F66:F67"/>
    <mergeCell ref="K66:K67"/>
    <mergeCell ref="A64:A65"/>
    <mergeCell ref="B64:B65"/>
    <mergeCell ref="C64:C65"/>
    <mergeCell ref="D64:D65"/>
    <mergeCell ref="E64:E65"/>
    <mergeCell ref="F64:F65"/>
    <mergeCell ref="K60:K61"/>
    <mergeCell ref="A62:A63"/>
    <mergeCell ref="B62:B63"/>
    <mergeCell ref="C62:C63"/>
    <mergeCell ref="D62:D63"/>
    <mergeCell ref="E62:E63"/>
    <mergeCell ref="F62:F63"/>
    <mergeCell ref="K62:K63"/>
    <mergeCell ref="A60:A61"/>
    <mergeCell ref="B60:B61"/>
    <mergeCell ref="C60:C61"/>
    <mergeCell ref="D60:D61"/>
    <mergeCell ref="E60:E61"/>
    <mergeCell ref="F60:F61"/>
    <mergeCell ref="K56:K57"/>
    <mergeCell ref="A58:A59"/>
    <mergeCell ref="B58:B59"/>
    <mergeCell ref="C58:C59"/>
    <mergeCell ref="D58:D59"/>
    <mergeCell ref="E58:E59"/>
    <mergeCell ref="F58:F59"/>
    <mergeCell ref="K58:K59"/>
    <mergeCell ref="A56:A57"/>
    <mergeCell ref="B56:B57"/>
    <mergeCell ref="C56:C57"/>
    <mergeCell ref="D56:D57"/>
    <mergeCell ref="E56:E57"/>
    <mergeCell ref="F56:F57"/>
    <mergeCell ref="K52:K53"/>
    <mergeCell ref="A54:A55"/>
    <mergeCell ref="B54:B55"/>
    <mergeCell ref="C54:C55"/>
    <mergeCell ref="D54:D55"/>
    <mergeCell ref="E54:E55"/>
    <mergeCell ref="F54:F55"/>
    <mergeCell ref="K54:K55"/>
    <mergeCell ref="A52:A53"/>
    <mergeCell ref="B52:B53"/>
    <mergeCell ref="C52:C53"/>
    <mergeCell ref="D52:D53"/>
    <mergeCell ref="E52:E53"/>
    <mergeCell ref="F52:F53"/>
    <mergeCell ref="K48:K49"/>
    <mergeCell ref="A50:A51"/>
    <mergeCell ref="B50:B51"/>
    <mergeCell ref="C50:C51"/>
    <mergeCell ref="D50:D51"/>
    <mergeCell ref="E50:E51"/>
    <mergeCell ref="F50:F51"/>
    <mergeCell ref="K50:K51"/>
    <mergeCell ref="A48:A49"/>
    <mergeCell ref="B48:B49"/>
    <mergeCell ref="C48:C49"/>
    <mergeCell ref="D48:D49"/>
    <mergeCell ref="E48:E49"/>
    <mergeCell ref="F48:F49"/>
    <mergeCell ref="K44:K45"/>
    <mergeCell ref="A46:A47"/>
    <mergeCell ref="B46:B47"/>
    <mergeCell ref="C46:C47"/>
    <mergeCell ref="D46:D47"/>
    <mergeCell ref="E46:E47"/>
    <mergeCell ref="F46:F47"/>
    <mergeCell ref="K46:K47"/>
    <mergeCell ref="A44:A45"/>
    <mergeCell ref="B44:B45"/>
    <mergeCell ref="C44:C45"/>
    <mergeCell ref="D44:D45"/>
    <mergeCell ref="E44:E45"/>
    <mergeCell ref="F44:F45"/>
    <mergeCell ref="K40:K41"/>
    <mergeCell ref="A42:A43"/>
    <mergeCell ref="B42:B43"/>
    <mergeCell ref="C42:C43"/>
    <mergeCell ref="D42:D43"/>
    <mergeCell ref="E42:E43"/>
    <mergeCell ref="F42:F43"/>
    <mergeCell ref="K42:K43"/>
    <mergeCell ref="A40:A41"/>
    <mergeCell ref="B40:B41"/>
    <mergeCell ref="C40:C41"/>
    <mergeCell ref="D40:D41"/>
    <mergeCell ref="E40:E41"/>
    <mergeCell ref="F40:F41"/>
    <mergeCell ref="K34:K35"/>
    <mergeCell ref="A36:A39"/>
    <mergeCell ref="B36:B39"/>
    <mergeCell ref="C36:C39"/>
    <mergeCell ref="D36:D39"/>
    <mergeCell ref="E36:E39"/>
    <mergeCell ref="F36:F39"/>
    <mergeCell ref="K36:K39"/>
    <mergeCell ref="A34:A35"/>
    <mergeCell ref="B34:B35"/>
    <mergeCell ref="C34:C35"/>
    <mergeCell ref="D34:D35"/>
    <mergeCell ref="E34:E35"/>
    <mergeCell ref="F34:F35"/>
    <mergeCell ref="K30:K31"/>
    <mergeCell ref="A32:A33"/>
    <mergeCell ref="B32:B33"/>
    <mergeCell ref="C32:C33"/>
    <mergeCell ref="D32:D33"/>
    <mergeCell ref="E32:E33"/>
    <mergeCell ref="F32:F33"/>
    <mergeCell ref="K32:K33"/>
    <mergeCell ref="A30:A31"/>
    <mergeCell ref="B30:B31"/>
    <mergeCell ref="C30:C31"/>
    <mergeCell ref="D30:D31"/>
    <mergeCell ref="E30:E31"/>
    <mergeCell ref="F30:F31"/>
    <mergeCell ref="K26:K27"/>
    <mergeCell ref="A28:A29"/>
    <mergeCell ref="B28:B29"/>
    <mergeCell ref="C28:C29"/>
    <mergeCell ref="D28:D29"/>
    <mergeCell ref="E28:E29"/>
    <mergeCell ref="F28:F29"/>
    <mergeCell ref="K28:K29"/>
    <mergeCell ref="A26:A27"/>
    <mergeCell ref="B26:B27"/>
    <mergeCell ref="C26:C27"/>
    <mergeCell ref="D26:D27"/>
    <mergeCell ref="E26:E27"/>
    <mergeCell ref="F26:F27"/>
    <mergeCell ref="K22:K23"/>
    <mergeCell ref="A24:A25"/>
    <mergeCell ref="B24:B25"/>
    <mergeCell ref="C24:C25"/>
    <mergeCell ref="D24:D25"/>
    <mergeCell ref="E24:E25"/>
    <mergeCell ref="F24:F25"/>
    <mergeCell ref="K24:K25"/>
    <mergeCell ref="A22:A23"/>
    <mergeCell ref="B22:B23"/>
    <mergeCell ref="C22:C23"/>
    <mergeCell ref="D22:D23"/>
    <mergeCell ref="E22:E23"/>
    <mergeCell ref="F22:F23"/>
    <mergeCell ref="K18:K19"/>
    <mergeCell ref="A20:A21"/>
    <mergeCell ref="B20:B21"/>
    <mergeCell ref="C20:C21"/>
    <mergeCell ref="D20:D21"/>
    <mergeCell ref="E20:E21"/>
    <mergeCell ref="F20:F21"/>
    <mergeCell ref="K20:K21"/>
    <mergeCell ref="A18:A19"/>
    <mergeCell ref="B18:B19"/>
    <mergeCell ref="C18:C19"/>
    <mergeCell ref="D18:D19"/>
    <mergeCell ref="E18:E19"/>
    <mergeCell ref="F18:F19"/>
    <mergeCell ref="K14:K15"/>
    <mergeCell ref="A16:A17"/>
    <mergeCell ref="B16:B17"/>
    <mergeCell ref="C16:C17"/>
    <mergeCell ref="D16:D17"/>
    <mergeCell ref="E16:E17"/>
    <mergeCell ref="F16:F17"/>
    <mergeCell ref="K16:K17"/>
    <mergeCell ref="A14:A15"/>
    <mergeCell ref="B14:B15"/>
    <mergeCell ref="C14:C15"/>
    <mergeCell ref="D14:D15"/>
    <mergeCell ref="E14:E15"/>
    <mergeCell ref="F14:F15"/>
    <mergeCell ref="K10:K11"/>
    <mergeCell ref="A12:A13"/>
    <mergeCell ref="B12:B13"/>
    <mergeCell ref="C12:C13"/>
    <mergeCell ref="D12:D13"/>
    <mergeCell ref="E12:E13"/>
    <mergeCell ref="F12:F13"/>
    <mergeCell ref="K12:K13"/>
    <mergeCell ref="J6:J7"/>
    <mergeCell ref="G8:H8"/>
    <mergeCell ref="G9:H9"/>
    <mergeCell ref="A10:A11"/>
    <mergeCell ref="B10:B11"/>
    <mergeCell ref="C10:C11"/>
    <mergeCell ref="D10:D11"/>
    <mergeCell ref="E10:E11"/>
    <mergeCell ref="F10:F11"/>
    <mergeCell ref="C6:C7"/>
    <mergeCell ref="D6:D7"/>
    <mergeCell ref="E6:E7"/>
    <mergeCell ref="F6:F7"/>
    <mergeCell ref="G6:H7"/>
    <mergeCell ref="I6:I7"/>
    <mergeCell ref="A1:F1"/>
    <mergeCell ref="H1:K4"/>
    <mergeCell ref="A2:F2"/>
    <mergeCell ref="A3:F3"/>
    <mergeCell ref="A4:F4"/>
    <mergeCell ref="A5:A9"/>
    <mergeCell ref="B5:B9"/>
    <mergeCell ref="C5:F5"/>
    <mergeCell ref="G5:J5"/>
    <mergeCell ref="K5:K7"/>
  </mergeCells>
  <phoneticPr fontId="3"/>
  <printOptions horizontalCentered="1"/>
  <pageMargins left="0.19685039370078741" right="0.19685039370078741" top="0.39370078740157483" bottom="0" header="0.19685039370078741" footer="0.19685039370078741"/>
  <pageSetup paperSize="9" scale="44"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様式４</vt:lpstr>
      <vt:lpstr>様式４!Print_Area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田原　聖一</cp:lastModifiedBy>
  <cp:lastPrinted>2026-10-05T08:32:27Z</cp:lastPrinted>
  <dcterms:created xsi:type="dcterms:W3CDTF">2026-10-05T08:31:28Z</dcterms:created>
  <dcterms:modified xsi:type="dcterms:W3CDTF">2026-10-05T08:32:47Z</dcterms:modified>
</cp:coreProperties>
</file>