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4170\Desktop\"/>
    </mc:Choice>
  </mc:AlternateContent>
  <bookViews>
    <workbookView xWindow="0" yWindow="0" windowWidth="19200" windowHeight="6970"/>
  </bookViews>
  <sheets>
    <sheet name="別紙２-2" sheetId="1" r:id="rId1"/>
  </sheets>
  <externalReferences>
    <externalReference r:id="rId2"/>
    <externalReference r:id="rId3"/>
  </externalReferences>
  <definedNames>
    <definedName name="_xlnm.Print_Area" localSheetId="0">'別紙２-2'!$A$1:$K$36</definedName>
    <definedName name="使用電力調整率" localSheetId="0">'[1]（九州電力）２７年１０月～２８年９月度予想金額'!#REF!</definedName>
    <definedName name="使用電力調整率">'[2]（九州電力）２７年１０月～２８年９月度予想金額'!#REF!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F26" i="1"/>
  <c r="J25" i="1"/>
  <c r="J24" i="1"/>
  <c r="F24" i="1"/>
  <c r="J23" i="1"/>
  <c r="J22" i="1"/>
  <c r="F22" i="1"/>
  <c r="J20" i="1"/>
  <c r="F20" i="1"/>
  <c r="J19" i="1"/>
  <c r="F18" i="1"/>
  <c r="J17" i="1"/>
  <c r="J16" i="1"/>
  <c r="J15" i="1"/>
  <c r="J14" i="1"/>
  <c r="C28" i="1"/>
  <c r="J12" i="1"/>
  <c r="F12" i="1"/>
  <c r="J11" i="1"/>
  <c r="F10" i="1"/>
  <c r="K22" i="1" l="1"/>
  <c r="K24" i="1"/>
  <c r="J26" i="1"/>
  <c r="F16" i="1"/>
  <c r="K16" i="1" s="1"/>
  <c r="H28" i="1"/>
  <c r="J10" i="1"/>
  <c r="J13" i="1"/>
  <c r="F14" i="1"/>
  <c r="K14" i="1" s="1"/>
  <c r="J21" i="1"/>
  <c r="J18" i="1"/>
  <c r="K18" i="1" l="1"/>
  <c r="K20" i="1"/>
  <c r="K12" i="1"/>
  <c r="J28" i="1"/>
  <c r="K26" i="1"/>
  <c r="F28" i="1"/>
  <c r="K10" i="1"/>
  <c r="K28" i="1" l="1"/>
  <c r="K30" i="1" s="1"/>
  <c r="K32" i="1" s="1"/>
</calcChain>
</file>

<file path=xl/sharedStrings.xml><?xml version="1.0" encoding="utf-8"?>
<sst xmlns="http://schemas.openxmlformats.org/spreadsheetml/2006/main" count="65" uniqueCount="47">
  <si>
    <t>No.</t>
    <phoneticPr fontId="3"/>
  </si>
  <si>
    <t>施設名称</t>
    <rPh sb="0" eb="2">
      <t>シセツ</t>
    </rPh>
    <rPh sb="2" eb="4">
      <t>メイショウ</t>
    </rPh>
    <phoneticPr fontId="3"/>
  </si>
  <si>
    <t>基本料金</t>
    <rPh sb="0" eb="2">
      <t>キホン</t>
    </rPh>
    <rPh sb="2" eb="4">
      <t>リョウキン</t>
    </rPh>
    <phoneticPr fontId="3"/>
  </si>
  <si>
    <t>従量料金</t>
    <rPh sb="0" eb="2">
      <t>ジュウリョウ</t>
    </rPh>
    <rPh sb="2" eb="4">
      <t>リョウキン</t>
    </rPh>
    <phoneticPr fontId="3"/>
  </si>
  <si>
    <t>総　　　計　　　                   　　　　　　（円）</t>
    <rPh sb="0" eb="1">
      <t>フサ</t>
    </rPh>
    <rPh sb="4" eb="5">
      <t>ケイ</t>
    </rPh>
    <phoneticPr fontId="3"/>
  </si>
  <si>
    <t>予定契約   電力</t>
    <rPh sb="0" eb="2">
      <t>ヨテイ</t>
    </rPh>
    <rPh sb="2" eb="4">
      <t>ケイヤク</t>
    </rPh>
    <rPh sb="7" eb="9">
      <t>デンリョク</t>
    </rPh>
    <phoneticPr fontId="3"/>
  </si>
  <si>
    <t>単価　　　　　　　　　　　　　　　　　　　　（円/ｋW・月）</t>
    <rPh sb="0" eb="2">
      <t>タンカ</t>
    </rPh>
    <phoneticPr fontId="3"/>
  </si>
  <si>
    <t>力率</t>
    <rPh sb="0" eb="1">
      <t>チカラ</t>
    </rPh>
    <rPh sb="1" eb="2">
      <t>リツ</t>
    </rPh>
    <phoneticPr fontId="3"/>
  </si>
  <si>
    <t>基本料金（円）</t>
    <rPh sb="0" eb="2">
      <t>キホン</t>
    </rPh>
    <rPh sb="2" eb="4">
      <t>リョウキン</t>
    </rPh>
    <rPh sb="5" eb="6">
      <t>エン</t>
    </rPh>
    <phoneticPr fontId="3"/>
  </si>
  <si>
    <t>予定電力量</t>
    <rPh sb="0" eb="2">
      <t>ヨテイ</t>
    </rPh>
    <rPh sb="2" eb="4">
      <t>デンリョク</t>
    </rPh>
    <rPh sb="4" eb="5">
      <t>リョウ</t>
    </rPh>
    <phoneticPr fontId="3"/>
  </si>
  <si>
    <t>単価　　　                 　　　　　（円/ｋWｈ）</t>
    <rPh sb="0" eb="2">
      <t>タンカ</t>
    </rPh>
    <phoneticPr fontId="3"/>
  </si>
  <si>
    <t>従量料金（円）</t>
    <rPh sb="0" eb="2">
      <t>ジュウリョウ</t>
    </rPh>
    <rPh sb="2" eb="4">
      <t>リョウキン</t>
    </rPh>
    <rPh sb="5" eb="6">
      <t>エン</t>
    </rPh>
    <phoneticPr fontId="3"/>
  </si>
  <si>
    <t>（ｋＷ）</t>
    <phoneticPr fontId="3"/>
  </si>
  <si>
    <t>※小数点以下　　　　　　　　　　　　第2位迄記入</t>
    <rPh sb="1" eb="4">
      <t>ショウスウテン</t>
    </rPh>
    <rPh sb="4" eb="6">
      <t>イカ</t>
    </rPh>
    <rPh sb="18" eb="19">
      <t>ダイ</t>
    </rPh>
    <rPh sb="20" eb="21">
      <t>イ</t>
    </rPh>
    <rPh sb="21" eb="22">
      <t>マデ</t>
    </rPh>
    <rPh sb="22" eb="24">
      <t>キニュウ</t>
    </rPh>
    <phoneticPr fontId="3"/>
  </si>
  <si>
    <t>（％）</t>
    <phoneticPr fontId="3"/>
  </si>
  <si>
    <t>※月毎の料金を小数点以下第３位切捨てし、12倍したもの</t>
    <rPh sb="1" eb="3">
      <t>ツキゴト</t>
    </rPh>
    <rPh sb="4" eb="6">
      <t>リョウキン</t>
    </rPh>
    <rPh sb="7" eb="10">
      <t>ショウスウテン</t>
    </rPh>
    <rPh sb="10" eb="12">
      <t>イカ</t>
    </rPh>
    <rPh sb="12" eb="13">
      <t>ダイ</t>
    </rPh>
    <rPh sb="14" eb="15">
      <t>イ</t>
    </rPh>
    <rPh sb="15" eb="17">
      <t>キリス</t>
    </rPh>
    <rPh sb="22" eb="23">
      <t>バイ</t>
    </rPh>
    <phoneticPr fontId="3"/>
  </si>
  <si>
    <t>（ｋWh)</t>
    <phoneticPr fontId="3"/>
  </si>
  <si>
    <t>※小数点以下第３位切捨て</t>
    <rPh sb="1" eb="4">
      <t>ショウスウテン</t>
    </rPh>
    <rPh sb="4" eb="6">
      <t>イカ</t>
    </rPh>
    <rPh sb="6" eb="7">
      <t>ダイ</t>
    </rPh>
    <rPh sb="8" eb="9">
      <t>イ</t>
    </rPh>
    <rPh sb="9" eb="11">
      <t>キリス</t>
    </rPh>
    <phoneticPr fontId="3"/>
  </si>
  <si>
    <t>a</t>
    <phoneticPr fontId="3"/>
  </si>
  <si>
    <t>b</t>
    <phoneticPr fontId="3"/>
  </si>
  <si>
    <t>ｃ</t>
    <phoneticPr fontId="3"/>
  </si>
  <si>
    <t>d=a×b((185-c)/100)×12</t>
    <phoneticPr fontId="3"/>
  </si>
  <si>
    <t>e</t>
    <phoneticPr fontId="3"/>
  </si>
  <si>
    <t>f</t>
    <phoneticPr fontId="3"/>
  </si>
  <si>
    <t>ｈ=e×f</t>
    <phoneticPr fontId="3"/>
  </si>
  <si>
    <t>i=d+ｈ</t>
    <phoneticPr fontId="3"/>
  </si>
  <si>
    <t>総計</t>
    <rPh sb="0" eb="1">
      <t>フサ</t>
    </rPh>
    <rPh sb="1" eb="2">
      <t>ケイ</t>
    </rPh>
    <phoneticPr fontId="3"/>
  </si>
  <si>
    <t>（留意事項)
※夏季は毎年7月1日から9月30日までの期間とし,その他季は,夏季以外の期間とする。
※契約期間における予定平均力率は100%とする。
※基本料金単価(b欄)及び電力量料金単(ｆ欄)は、小数点以下第2位まで記入する。
※燃料費調整費、電気事業者による再生可能エネルギー電気の特別措置法に基づく賦課金は考慮しないこと。
(燃料費調整額、再生可能エネルギーについては、発電促進賦課金地域を管轄する旧一般電気事業者が定める特定規模需要標準供給条件等により別途支払います。)</t>
    <rPh sb="1" eb="3">
      <t>リュウイ</t>
    </rPh>
    <rPh sb="3" eb="5">
      <t>ジコウ</t>
    </rPh>
    <rPh sb="203" eb="204">
      <t>キュウ</t>
    </rPh>
    <phoneticPr fontId="3"/>
  </si>
  <si>
    <t>税込み金額</t>
    <phoneticPr fontId="3"/>
  </si>
  <si>
    <t>　小数点以下切捨て</t>
    <rPh sb="1" eb="4">
      <t>ショウスウテン</t>
    </rPh>
    <rPh sb="4" eb="6">
      <t>イカ</t>
    </rPh>
    <rPh sb="6" eb="8">
      <t>キリス</t>
    </rPh>
    <phoneticPr fontId="3"/>
  </si>
  <si>
    <t>入札予定額</t>
    <rPh sb="0" eb="2">
      <t>ニュウサツ</t>
    </rPh>
    <rPh sb="2" eb="4">
      <t>ヨテイ</t>
    </rPh>
    <rPh sb="4" eb="5">
      <t>ガク</t>
    </rPh>
    <phoneticPr fontId="3"/>
  </si>
  <si>
    <t>税抜き金額</t>
    <rPh sb="1" eb="2">
      <t>ヌ</t>
    </rPh>
    <phoneticPr fontId="3"/>
  </si>
  <si>
    <t>　②×100/110=</t>
    <phoneticPr fontId="3"/>
  </si>
  <si>
    <t>　（１円未満切り上げとする）</t>
    <rPh sb="3" eb="4">
      <t>エン</t>
    </rPh>
    <rPh sb="4" eb="6">
      <t>ミマン</t>
    </rPh>
    <rPh sb="6" eb="7">
      <t>キ</t>
    </rPh>
    <rPh sb="8" eb="9">
      <t>ア</t>
    </rPh>
    <phoneticPr fontId="3"/>
  </si>
  <si>
    <t>櫛原中継ポンプ場</t>
  </si>
  <si>
    <t>南部浄化センター消化ガス発電</t>
  </si>
  <si>
    <t>長門石中継ポンプ場</t>
  </si>
  <si>
    <t>宮ノ陣中継ポンプ場</t>
  </si>
  <si>
    <t>合川中継ポンプ場</t>
  </si>
  <si>
    <t>北野中継ポンプ場</t>
  </si>
  <si>
    <t>上津中継ポンプ場</t>
  </si>
  <si>
    <t>三潴中継ポンプ場</t>
  </si>
  <si>
    <t>夏季</t>
  </si>
  <si>
    <t>他季</t>
  </si>
  <si>
    <t>篠山排水ポンプ場</t>
    <rPh sb="2" eb="4">
      <t>ハイスイ</t>
    </rPh>
    <phoneticPr fontId="3"/>
  </si>
  <si>
    <t>令和７年度櫛原中継ポンプ場外８施設電力供給</t>
    <phoneticPr fontId="3"/>
  </si>
  <si>
    <t>（令和7年4月～令和8年3月期間中の予定使用電力量)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</si>
</sst>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0.000;[Red]\-#,##0.000"/>
    <numFmt numFmtId="179" formatCode="#,##0_);[Red]\(#,##0\)"/>
  </numFmts>
  <fonts count="16" x14ac:knownFonts="1">
    <font>
      <sz val="11"/>
      <name val="ＭＳ Ｐゴシック"/>
      <family val="3"/>
      <charset val="128"/>
    </font>
    <font>
      <sz val="11"/>
      <name val="ＭＳ Ｐゴシック"/>
      <family val="3"/>
      <charset val="128"/>
    </font>
    <font>
      <b/>
      <sz val="28"/>
      <name val="ＭＳ Ｐ明朝"/>
      <family val="1"/>
      <charset val="128"/>
    </font>
    <font>
      <sz val="6"/>
      <name val="ＭＳ Ｐゴシック"/>
      <family val="3"/>
      <charset val="128"/>
    </font>
    <font>
      <b/>
      <sz val="12"/>
      <name val="ＭＳ Ｐ明朝"/>
      <family val="1"/>
      <charset val="128"/>
    </font>
    <font>
      <b/>
      <sz val="20"/>
      <name val="ＭＳ Ｐ明朝"/>
      <family val="1"/>
      <charset val="128"/>
    </font>
    <font>
      <u/>
      <sz val="16"/>
      <name val="ＭＳ Ｐ明朝"/>
      <family val="1"/>
      <charset val="128"/>
    </font>
    <font>
      <b/>
      <sz val="11"/>
      <name val="ＭＳ Ｐゴシック"/>
      <family val="3"/>
      <charset val="128"/>
    </font>
    <font>
      <b/>
      <sz val="14"/>
      <name val="ＭＳ Ｐゴシック"/>
      <family val="3"/>
      <charset val="128"/>
    </font>
    <font>
      <b/>
      <sz val="12"/>
      <name val="ＭＳ Ｐゴシック"/>
      <family val="3"/>
      <charset val="128"/>
    </font>
    <font>
      <b/>
      <sz val="18"/>
      <name val="ＭＳ Ｐゴシック"/>
      <family val="3"/>
      <charset val="128"/>
    </font>
    <font>
      <b/>
      <sz val="10"/>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hair">
        <color indexed="64"/>
      </left>
      <right style="medium">
        <color indexed="64"/>
      </right>
      <top style="medium">
        <color indexed="64"/>
      </top>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medium">
        <color indexed="64"/>
      </right>
      <top/>
      <bottom/>
      <diagonal/>
    </border>
    <border>
      <left style="medium">
        <color indexed="64"/>
      </left>
      <right style="medium">
        <color indexed="64"/>
      </right>
      <top/>
      <bottom style="hair">
        <color indexed="64"/>
      </bottom>
      <diagonal/>
    </border>
    <border>
      <left/>
      <right/>
      <top/>
      <bottom style="hair">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style="hair">
        <color indexed="64"/>
      </left>
      <right style="medium">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cellStyleXfs>
  <cellXfs count="131">
    <xf numFmtId="0" fontId="0" fillId="0" borderId="0" xfId="0"/>
    <xf numFmtId="0" fontId="4" fillId="0" borderId="0" xfId="0" applyFont="1" applyFill="1" applyAlignment="1">
      <alignment vertical="center" shrinkToFit="1"/>
    </xf>
    <xf numFmtId="0" fontId="6" fillId="0" borderId="0" xfId="0" applyFont="1" applyFill="1" applyAlignment="1">
      <alignment vertical="center"/>
    </xf>
    <xf numFmtId="0" fontId="7" fillId="0" borderId="0" xfId="3" applyFont="1" applyAlignment="1">
      <alignment vertical="center"/>
    </xf>
    <xf numFmtId="0" fontId="7" fillId="0" borderId="0" xfId="3" applyFont="1" applyAlignment="1">
      <alignment horizontal="center" vertical="center"/>
    </xf>
    <xf numFmtId="38" fontId="10" fillId="0" borderId="0" xfId="1" applyFont="1" applyAlignment="1">
      <alignment vertical="center"/>
    </xf>
    <xf numFmtId="0" fontId="7" fillId="0" borderId="17" xfId="3" applyFont="1" applyBorder="1" applyAlignment="1">
      <alignment horizontal="center" vertical="center" shrinkToFit="1"/>
    </xf>
    <xf numFmtId="0" fontId="11" fillId="0" borderId="17" xfId="3" applyFont="1" applyBorder="1" applyAlignment="1">
      <alignment horizontal="center" vertical="center" wrapText="1" shrinkToFit="1"/>
    </xf>
    <xf numFmtId="0" fontId="11" fillId="0" borderId="18" xfId="3" applyFont="1" applyBorder="1" applyAlignment="1">
      <alignment horizontal="center" vertical="center" wrapText="1"/>
    </xf>
    <xf numFmtId="0" fontId="12" fillId="0" borderId="17" xfId="3" applyFont="1" applyBorder="1" applyAlignment="1">
      <alignment horizontal="center" vertical="center" wrapText="1" shrinkToFit="1"/>
    </xf>
    <xf numFmtId="0" fontId="7" fillId="0" borderId="22" xfId="3" applyFont="1" applyBorder="1" applyAlignment="1">
      <alignment horizontal="center" vertical="center" shrinkToFit="1"/>
    </xf>
    <xf numFmtId="0" fontId="7" fillId="0" borderId="23" xfId="3" applyFont="1" applyBorder="1" applyAlignment="1">
      <alignment horizontal="center" vertical="center" shrinkToFit="1"/>
    </xf>
    <xf numFmtId="0" fontId="7" fillId="0" borderId="25" xfId="3" applyFont="1" applyBorder="1" applyAlignment="1">
      <alignment horizontal="center" vertical="center" shrinkToFit="1"/>
    </xf>
    <xf numFmtId="40" fontId="1" fillId="2" borderId="29" xfId="1" applyNumberFormat="1" applyFont="1" applyFill="1" applyBorder="1" applyAlignment="1">
      <alignment horizontal="center" vertical="center" shrinkToFit="1"/>
    </xf>
    <xf numFmtId="38" fontId="13" fillId="2" borderId="30" xfId="1" applyFont="1" applyFill="1" applyBorder="1" applyAlignment="1" applyProtection="1">
      <alignment vertical="center"/>
    </xf>
    <xf numFmtId="40" fontId="13" fillId="0" borderId="9" xfId="1" applyNumberFormat="1" applyFont="1" applyBorder="1" applyAlignment="1">
      <alignment vertical="center" shrinkToFit="1"/>
    </xf>
    <xf numFmtId="178" fontId="7" fillId="0" borderId="0" xfId="3" applyNumberFormat="1" applyFont="1" applyAlignment="1">
      <alignment vertical="center"/>
    </xf>
    <xf numFmtId="40" fontId="1" fillId="2" borderId="31" xfId="1" applyNumberFormat="1" applyFont="1" applyFill="1" applyBorder="1" applyAlignment="1">
      <alignment horizontal="center" vertical="center" shrinkToFit="1"/>
    </xf>
    <xf numFmtId="38" fontId="13" fillId="2" borderId="32" xfId="1" applyFont="1" applyFill="1" applyBorder="1" applyAlignment="1" applyProtection="1">
      <alignment vertical="center"/>
    </xf>
    <xf numFmtId="40" fontId="13" fillId="0" borderId="33" xfId="1" applyNumberFormat="1" applyFont="1" applyBorder="1" applyAlignment="1">
      <alignment vertical="center" shrinkToFit="1"/>
    </xf>
    <xf numFmtId="40" fontId="1" fillId="2" borderId="21" xfId="1" applyNumberFormat="1" applyFont="1" applyFill="1" applyBorder="1" applyAlignment="1">
      <alignment horizontal="center" vertical="center" shrinkToFit="1"/>
    </xf>
    <xf numFmtId="38" fontId="13" fillId="2" borderId="36" xfId="1" applyFont="1" applyFill="1" applyBorder="1" applyAlignment="1" applyProtection="1">
      <alignment vertical="center"/>
    </xf>
    <xf numFmtId="40" fontId="13" fillId="0" borderId="22" xfId="1" applyNumberFormat="1" applyFont="1" applyBorder="1" applyAlignment="1">
      <alignment vertical="center" shrinkToFit="1"/>
    </xf>
    <xf numFmtId="40" fontId="1" fillId="2" borderId="37" xfId="1" applyNumberFormat="1" applyFont="1" applyFill="1" applyBorder="1" applyAlignment="1">
      <alignment horizontal="center" vertical="center" shrinkToFit="1"/>
    </xf>
    <xf numFmtId="38" fontId="13" fillId="2" borderId="38" xfId="1" applyFont="1" applyFill="1" applyBorder="1" applyAlignment="1" applyProtection="1">
      <alignment vertical="center"/>
    </xf>
    <xf numFmtId="40" fontId="13" fillId="0" borderId="39" xfId="1" applyNumberFormat="1" applyFont="1" applyBorder="1" applyAlignment="1">
      <alignment vertical="center" shrinkToFit="1"/>
    </xf>
    <xf numFmtId="40" fontId="1" fillId="2" borderId="24" xfId="1" applyNumberFormat="1" applyFont="1" applyFill="1" applyBorder="1" applyAlignment="1">
      <alignment horizontal="center" vertical="center" shrinkToFit="1"/>
    </xf>
    <xf numFmtId="179" fontId="7" fillId="0" borderId="0" xfId="3" applyNumberFormat="1" applyFont="1" applyAlignment="1">
      <alignment vertical="center"/>
    </xf>
    <xf numFmtId="40" fontId="1" fillId="2" borderId="42" xfId="1" applyNumberFormat="1" applyFont="1" applyFill="1" applyBorder="1" applyAlignment="1">
      <alignment horizontal="center" vertical="center" shrinkToFit="1"/>
    </xf>
    <xf numFmtId="40" fontId="1" fillId="2" borderId="43" xfId="1" applyNumberFormat="1" applyFont="1" applyFill="1" applyBorder="1" applyAlignment="1">
      <alignment horizontal="center" vertical="center" shrinkToFit="1"/>
    </xf>
    <xf numFmtId="40" fontId="13" fillId="0" borderId="44" xfId="1" applyNumberFormat="1" applyFont="1" applyBorder="1" applyAlignment="1">
      <alignment vertical="center" shrinkToFit="1"/>
    </xf>
    <xf numFmtId="40" fontId="1" fillId="2" borderId="18" xfId="1" applyNumberFormat="1" applyFont="1" applyFill="1" applyBorder="1" applyAlignment="1">
      <alignment horizontal="center" vertical="center" shrinkToFit="1"/>
    </xf>
    <xf numFmtId="40" fontId="13" fillId="0" borderId="17" xfId="1" applyNumberFormat="1" applyFont="1" applyBorder="1" applyAlignment="1">
      <alignment vertical="center" shrinkToFit="1"/>
    </xf>
    <xf numFmtId="40" fontId="1" fillId="2" borderId="45" xfId="1" applyNumberFormat="1" applyFont="1" applyFill="1" applyBorder="1" applyAlignment="1">
      <alignment horizontal="center" vertical="center" shrinkToFit="1"/>
    </xf>
    <xf numFmtId="38" fontId="13" fillId="2" borderId="46" xfId="1" applyFont="1" applyFill="1" applyBorder="1" applyAlignment="1" applyProtection="1">
      <alignment vertical="center"/>
    </xf>
    <xf numFmtId="40" fontId="13" fillId="0" borderId="47" xfId="1" applyNumberFormat="1" applyFont="1" applyBorder="1" applyAlignment="1">
      <alignment vertical="center" shrinkToFit="1"/>
    </xf>
    <xf numFmtId="40" fontId="1" fillId="2" borderId="48" xfId="1" applyNumberFormat="1" applyFont="1" applyFill="1" applyBorder="1" applyAlignment="1">
      <alignment horizontal="center" vertical="center" shrinkToFit="1"/>
    </xf>
    <xf numFmtId="40" fontId="1" fillId="2" borderId="49" xfId="1" applyNumberFormat="1" applyFont="1" applyFill="1" applyBorder="1" applyAlignment="1">
      <alignment horizontal="center" vertical="center" shrinkToFit="1"/>
    </xf>
    <xf numFmtId="40" fontId="1" fillId="2" borderId="51" xfId="1" applyNumberFormat="1" applyFont="1" applyFill="1" applyBorder="1" applyAlignment="1">
      <alignment horizontal="center" vertical="center" shrinkToFit="1"/>
    </xf>
    <xf numFmtId="38" fontId="8" fillId="2" borderId="41" xfId="1" applyFont="1" applyFill="1" applyBorder="1" applyAlignment="1">
      <alignment horizontal="center" vertical="center" shrinkToFit="1"/>
    </xf>
    <xf numFmtId="38" fontId="8" fillId="0" borderId="41" xfId="1" applyFont="1" applyBorder="1" applyAlignment="1">
      <alignment vertical="center" shrinkToFit="1"/>
    </xf>
    <xf numFmtId="38" fontId="8" fillId="0" borderId="41" xfId="1" applyFont="1" applyBorder="1" applyAlignment="1">
      <alignment horizontal="center" vertical="center" shrinkToFit="1"/>
    </xf>
    <xf numFmtId="40" fontId="15" fillId="0" borderId="6" xfId="1" applyNumberFormat="1" applyFont="1" applyBorder="1" applyAlignment="1">
      <alignment vertical="center" shrinkToFit="1"/>
    </xf>
    <xf numFmtId="40" fontId="15" fillId="2" borderId="6" xfId="1" applyNumberFormat="1" applyFont="1" applyFill="1" applyBorder="1" applyAlignment="1">
      <alignment horizontal="center" vertical="center" shrinkToFit="1"/>
    </xf>
    <xf numFmtId="38" fontId="15" fillId="2" borderId="52" xfId="1" applyFont="1" applyFill="1" applyBorder="1" applyAlignment="1">
      <alignment vertical="center" shrinkToFit="1"/>
    </xf>
    <xf numFmtId="38" fontId="15" fillId="0" borderId="41" xfId="1" applyFont="1" applyBorder="1" applyAlignment="1">
      <alignment vertical="center" shrinkToFit="1"/>
    </xf>
    <xf numFmtId="40" fontId="15" fillId="0" borderId="41" xfId="1" applyNumberFormat="1" applyFont="1" applyBorder="1" applyAlignment="1">
      <alignment vertical="center" shrinkToFit="1"/>
    </xf>
    <xf numFmtId="40" fontId="15" fillId="2" borderId="8" xfId="1" applyNumberFormat="1" applyFont="1" applyFill="1" applyBorder="1" applyAlignment="1">
      <alignment vertical="center" shrinkToFit="1"/>
    </xf>
    <xf numFmtId="177" fontId="9" fillId="0" borderId="0" xfId="2" applyNumberFormat="1" applyFont="1" applyAlignment="1">
      <alignment vertical="center"/>
    </xf>
    <xf numFmtId="38" fontId="10" fillId="3" borderId="0" xfId="1" applyFont="1" applyFill="1" applyAlignment="1">
      <alignment vertical="center"/>
    </xf>
    <xf numFmtId="179" fontId="9" fillId="0" borderId="0" xfId="3" applyNumberFormat="1" applyFont="1" applyAlignment="1">
      <alignment vertical="center"/>
    </xf>
    <xf numFmtId="0" fontId="9" fillId="0" borderId="0" xfId="3" applyFont="1" applyAlignment="1">
      <alignment vertical="center"/>
    </xf>
    <xf numFmtId="38" fontId="7" fillId="0" borderId="0" xfId="1" applyFont="1" applyAlignment="1">
      <alignment horizontal="center" vertical="center"/>
    </xf>
    <xf numFmtId="38" fontId="7" fillId="0" borderId="0" xfId="1" applyFont="1" applyAlignment="1">
      <alignment vertical="center"/>
    </xf>
    <xf numFmtId="0" fontId="9" fillId="0" borderId="0" xfId="3" applyFont="1" applyAlignment="1">
      <alignment horizontal="center" vertical="center"/>
    </xf>
    <xf numFmtId="38" fontId="10" fillId="2" borderId="41" xfId="3" applyNumberFormat="1" applyFont="1" applyFill="1" applyBorder="1" applyAlignment="1">
      <alignment vertical="center"/>
    </xf>
    <xf numFmtId="0" fontId="7" fillId="0" borderId="0" xfId="0" applyFont="1" applyAlignment="1">
      <alignment vertical="center"/>
    </xf>
    <xf numFmtId="0" fontId="15" fillId="0" borderId="0" xfId="3" applyFont="1" applyAlignment="1">
      <alignment vertical="center"/>
    </xf>
    <xf numFmtId="0" fontId="9" fillId="0" borderId="0" xfId="3" applyFont="1" applyAlignment="1">
      <alignment horizontal="right" vertical="center"/>
    </xf>
    <xf numFmtId="38" fontId="10" fillId="2" borderId="41" xfId="1" applyNumberFormat="1" applyFont="1" applyFill="1" applyBorder="1" applyAlignment="1">
      <alignment vertical="center"/>
    </xf>
    <xf numFmtId="0" fontId="9" fillId="0" borderId="0" xfId="3" applyFont="1" applyAlignment="1">
      <alignment horizontal="left" vertical="center"/>
    </xf>
    <xf numFmtId="0" fontId="11" fillId="0" borderId="0" xfId="3" applyFont="1" applyAlignment="1">
      <alignment horizontal="center" vertical="center"/>
    </xf>
    <xf numFmtId="0" fontId="11" fillId="0" borderId="0" xfId="3" applyFont="1" applyAlignment="1">
      <alignment horizontal="left" vertical="center"/>
    </xf>
    <xf numFmtId="0" fontId="11" fillId="0" borderId="0" xfId="3" applyFont="1" applyAlignment="1">
      <alignment vertical="center"/>
    </xf>
    <xf numFmtId="0" fontId="7" fillId="0" borderId="24" xfId="3" applyFont="1" applyBorder="1" applyAlignment="1">
      <alignment horizontal="center" vertical="center" shrinkToFit="1"/>
    </xf>
    <xf numFmtId="0" fontId="7" fillId="0" borderId="25" xfId="3" applyFont="1" applyBorder="1" applyAlignment="1">
      <alignment horizontal="center" vertical="center" shrinkToFit="1"/>
    </xf>
    <xf numFmtId="0" fontId="2" fillId="0" borderId="0" xfId="0" applyFont="1" applyFill="1" applyAlignment="1">
      <alignment horizontal="center" shrinkToFit="1"/>
    </xf>
    <xf numFmtId="176" fontId="5" fillId="0" borderId="0" xfId="0" applyNumberFormat="1" applyFont="1" applyFill="1" applyBorder="1" applyAlignment="1">
      <alignment horizontal="center" vertical="center" wrapText="1" shrinkToFit="1"/>
    </xf>
    <xf numFmtId="0" fontId="8" fillId="0" borderId="1" xfId="3" applyFont="1" applyBorder="1" applyAlignment="1">
      <alignment horizontal="center" vertical="center"/>
    </xf>
    <xf numFmtId="0" fontId="8" fillId="0" borderId="10" xfId="3" applyFont="1" applyBorder="1" applyAlignment="1">
      <alignment horizontal="center" vertical="center"/>
    </xf>
    <xf numFmtId="0" fontId="8" fillId="0" borderId="20" xfId="3" applyFont="1" applyBorder="1" applyAlignment="1">
      <alignment horizontal="center" vertical="center"/>
    </xf>
    <xf numFmtId="0" fontId="8" fillId="0" borderId="2" xfId="3" applyFont="1" applyBorder="1" applyAlignment="1">
      <alignment horizontal="center" vertical="center" shrinkToFit="1"/>
    </xf>
    <xf numFmtId="0" fontId="8" fillId="0" borderId="11" xfId="3" applyFont="1" applyBorder="1" applyAlignment="1">
      <alignment horizontal="center" vertical="center" shrinkToFit="1"/>
    </xf>
    <xf numFmtId="0" fontId="8" fillId="0" borderId="21" xfId="3" applyFont="1" applyBorder="1" applyAlignment="1">
      <alignment horizontal="center" vertical="center" shrinkToFit="1"/>
    </xf>
    <xf numFmtId="0" fontId="8" fillId="0" borderId="3" xfId="3" applyFont="1" applyBorder="1" applyAlignment="1">
      <alignment horizontal="center" vertical="center" shrinkToFit="1"/>
    </xf>
    <xf numFmtId="0" fontId="8" fillId="0" borderId="4" xfId="3" applyFont="1" applyBorder="1" applyAlignment="1">
      <alignment horizontal="center" vertical="center" shrinkToFit="1"/>
    </xf>
    <xf numFmtId="0" fontId="8" fillId="0" borderId="5" xfId="3" applyFont="1" applyBorder="1" applyAlignment="1">
      <alignment horizontal="center" vertical="center" shrinkToFit="1"/>
    </xf>
    <xf numFmtId="0" fontId="8" fillId="0" borderId="6" xfId="3" applyFont="1" applyBorder="1" applyAlignment="1">
      <alignment horizontal="center" vertical="center" shrinkToFit="1"/>
    </xf>
    <xf numFmtId="0" fontId="8" fillId="0" borderId="7" xfId="3" applyFont="1" applyBorder="1" applyAlignment="1">
      <alignment horizontal="center" vertical="center" shrinkToFit="1"/>
    </xf>
    <xf numFmtId="0" fontId="8" fillId="0" borderId="8" xfId="3" applyFont="1" applyBorder="1" applyAlignment="1">
      <alignment horizontal="center" vertical="center" shrinkToFit="1"/>
    </xf>
    <xf numFmtId="0" fontId="9" fillId="0" borderId="9" xfId="3" applyFont="1" applyBorder="1" applyAlignment="1">
      <alignment horizontal="center" vertical="center" wrapText="1" shrinkToFit="1"/>
    </xf>
    <xf numFmtId="0" fontId="9" fillId="0" borderId="12" xfId="3" applyFont="1" applyBorder="1" applyAlignment="1">
      <alignment horizontal="center" vertical="center" wrapText="1" shrinkToFit="1"/>
    </xf>
    <xf numFmtId="0" fontId="7" fillId="0" borderId="9" xfId="3" applyFont="1" applyBorder="1" applyAlignment="1">
      <alignment horizontal="center" vertical="center" wrapText="1" shrinkToFit="1"/>
    </xf>
    <xf numFmtId="0" fontId="7" fillId="0" borderId="12" xfId="3" applyFont="1" applyBorder="1" applyAlignment="1">
      <alignment horizontal="center" vertical="center" wrapText="1" shrinkToFit="1"/>
    </xf>
    <xf numFmtId="0" fontId="7" fillId="0" borderId="12" xfId="3" applyFont="1" applyBorder="1" applyAlignment="1">
      <alignment horizontal="center" vertical="center" shrinkToFit="1"/>
    </xf>
    <xf numFmtId="0" fontId="7" fillId="0" borderId="13" xfId="3" applyFont="1" applyBorder="1" applyAlignment="1">
      <alignment horizontal="center" vertical="center" shrinkToFit="1"/>
    </xf>
    <xf numFmtId="0" fontId="7" fillId="0" borderId="15" xfId="3" applyFont="1" applyBorder="1" applyAlignment="1">
      <alignment horizontal="center" vertical="center" shrinkToFit="1"/>
    </xf>
    <xf numFmtId="0" fontId="7" fillId="0" borderId="14" xfId="3" applyFont="1" applyBorder="1" applyAlignment="1">
      <alignment horizontal="center" vertical="center" shrinkToFit="1"/>
    </xf>
    <xf numFmtId="0" fontId="7" fillId="0" borderId="16" xfId="3" applyFont="1" applyBorder="1" applyAlignment="1">
      <alignment horizontal="center" vertical="center" shrinkToFit="1"/>
    </xf>
    <xf numFmtId="0" fontId="7" fillId="0" borderId="18" xfId="3" applyFont="1" applyBorder="1" applyAlignment="1">
      <alignment horizontal="center" vertical="center" shrinkToFit="1"/>
    </xf>
    <xf numFmtId="0" fontId="7" fillId="0" borderId="19" xfId="3" applyFont="1" applyBorder="1" applyAlignment="1">
      <alignment horizontal="center" vertical="center" shrinkToFit="1"/>
    </xf>
    <xf numFmtId="40" fontId="13" fillId="2" borderId="28" xfId="1" applyNumberFormat="1" applyFont="1" applyFill="1" applyBorder="1" applyAlignment="1">
      <alignment horizontal="right" vertical="center" shrinkToFit="1"/>
    </xf>
    <xf numFmtId="40" fontId="13" fillId="2" borderId="22" xfId="1" applyNumberFormat="1" applyFont="1" applyFill="1" applyBorder="1" applyAlignment="1">
      <alignment horizontal="right" vertical="center" shrinkToFit="1"/>
    </xf>
    <xf numFmtId="177" fontId="7" fillId="0" borderId="15" xfId="2" applyNumberFormat="1" applyFont="1" applyBorder="1" applyAlignment="1">
      <alignment horizontal="center" vertical="center"/>
    </xf>
    <xf numFmtId="0" fontId="13" fillId="0" borderId="26" xfId="3" applyFont="1" applyBorder="1" applyAlignment="1">
      <alignment horizontal="center" vertical="center"/>
    </xf>
    <xf numFmtId="0" fontId="13" fillId="0" borderId="10" xfId="3" applyFont="1" applyBorder="1" applyAlignment="1">
      <alignment horizontal="center" vertical="center"/>
    </xf>
    <xf numFmtId="38" fontId="14" fillId="0" borderId="34" xfId="3" applyNumberFormat="1" applyFont="1" applyBorder="1" applyAlignment="1">
      <alignment horizontal="left" vertical="center" indent="1" shrinkToFit="1"/>
    </xf>
    <xf numFmtId="0" fontId="14" fillId="0" borderId="34" xfId="3" applyFont="1" applyBorder="1" applyAlignment="1">
      <alignment horizontal="left" vertical="center" indent="1" shrinkToFit="1"/>
    </xf>
    <xf numFmtId="38" fontId="13" fillId="2" borderId="35" xfId="1" applyFont="1" applyFill="1" applyBorder="1" applyAlignment="1">
      <alignment horizontal="center" vertical="center" shrinkToFit="1"/>
    </xf>
    <xf numFmtId="40" fontId="13" fillId="0" borderId="35" xfId="1" applyNumberFormat="1" applyFont="1" applyFill="1" applyBorder="1" applyAlignment="1">
      <alignment horizontal="right" vertical="center" shrinkToFit="1"/>
    </xf>
    <xf numFmtId="38" fontId="13" fillId="0" borderId="35" xfId="1" applyFont="1" applyFill="1" applyBorder="1" applyAlignment="1">
      <alignment horizontal="center" vertical="center" shrinkToFit="1"/>
    </xf>
    <xf numFmtId="40" fontId="13" fillId="0" borderId="22" xfId="1" applyNumberFormat="1" applyFont="1" applyBorder="1" applyAlignment="1">
      <alignment horizontal="right" vertical="center" shrinkToFit="1"/>
    </xf>
    <xf numFmtId="40" fontId="13" fillId="0" borderId="17" xfId="1" applyNumberFormat="1" applyFont="1" applyBorder="1" applyAlignment="1">
      <alignment horizontal="right" vertical="center" shrinkToFit="1"/>
    </xf>
    <xf numFmtId="40" fontId="13" fillId="2" borderId="35" xfId="1" applyNumberFormat="1" applyFont="1" applyFill="1" applyBorder="1" applyAlignment="1">
      <alignment horizontal="right" vertical="center" shrinkToFit="1"/>
    </xf>
    <xf numFmtId="38" fontId="14" fillId="0" borderId="27" xfId="3" applyNumberFormat="1" applyFont="1" applyBorder="1" applyAlignment="1">
      <alignment horizontal="left" vertical="center" indent="1" shrinkToFit="1"/>
    </xf>
    <xf numFmtId="0" fontId="14" fillId="0" borderId="25" xfId="3" applyFont="1" applyBorder="1" applyAlignment="1">
      <alignment horizontal="left" vertical="center" indent="1" shrinkToFit="1"/>
    </xf>
    <xf numFmtId="38" fontId="13" fillId="2" borderId="28" xfId="1" applyFont="1" applyFill="1" applyBorder="1" applyAlignment="1">
      <alignment horizontal="center" vertical="center" shrinkToFit="1"/>
    </xf>
    <xf numFmtId="38" fontId="13" fillId="2" borderId="22" xfId="1" applyFont="1" applyFill="1" applyBorder="1" applyAlignment="1">
      <alignment horizontal="center" vertical="center" shrinkToFit="1"/>
    </xf>
    <xf numFmtId="40" fontId="13" fillId="0" borderId="9" xfId="1" applyNumberFormat="1" applyFont="1" applyFill="1" applyBorder="1" applyAlignment="1">
      <alignment horizontal="right" vertical="center" shrinkToFit="1"/>
    </xf>
    <xf numFmtId="40" fontId="13" fillId="0" borderId="12" xfId="1" applyNumberFormat="1" applyFont="1" applyFill="1" applyBorder="1" applyAlignment="1">
      <alignment horizontal="right" vertical="center" shrinkToFit="1"/>
    </xf>
    <xf numFmtId="38" fontId="13" fillId="0" borderId="28" xfId="1" applyFont="1" applyFill="1" applyBorder="1" applyAlignment="1">
      <alignment horizontal="center" vertical="center" shrinkToFit="1"/>
    </xf>
    <xf numFmtId="38" fontId="13" fillId="0" borderId="22" xfId="1" applyFont="1" applyFill="1" applyBorder="1" applyAlignment="1">
      <alignment horizontal="center" vertical="center" shrinkToFit="1"/>
    </xf>
    <xf numFmtId="40" fontId="13" fillId="0" borderId="9" xfId="1" applyNumberFormat="1" applyFont="1" applyBorder="1" applyAlignment="1">
      <alignment horizontal="right" vertical="center" shrinkToFit="1"/>
    </xf>
    <xf numFmtId="40" fontId="13" fillId="0" borderId="12" xfId="1" applyNumberFormat="1" applyFont="1" applyBorder="1" applyAlignment="1">
      <alignment horizontal="right" vertical="center" shrinkToFit="1"/>
    </xf>
    <xf numFmtId="40" fontId="13" fillId="2" borderId="17" xfId="1" applyNumberFormat="1" applyFont="1" applyFill="1" applyBorder="1" applyAlignment="1">
      <alignment horizontal="right" vertical="center" shrinkToFit="1"/>
    </xf>
    <xf numFmtId="38" fontId="14" fillId="0" borderId="40" xfId="3" applyNumberFormat="1" applyFont="1" applyBorder="1" applyAlignment="1">
      <alignment horizontal="left" vertical="center" indent="1" shrinkToFit="1"/>
    </xf>
    <xf numFmtId="0" fontId="14" fillId="0" borderId="40" xfId="3" applyFont="1" applyBorder="1" applyAlignment="1">
      <alignment horizontal="left" vertical="center" indent="1" shrinkToFit="1"/>
    </xf>
    <xf numFmtId="40" fontId="13" fillId="0" borderId="15" xfId="1" applyNumberFormat="1" applyFont="1" applyBorder="1" applyAlignment="1">
      <alignment horizontal="right" vertical="center" shrinkToFit="1"/>
    </xf>
    <xf numFmtId="40" fontId="13" fillId="0" borderId="18" xfId="1" applyNumberFormat="1" applyFont="1" applyBorder="1" applyAlignment="1">
      <alignment horizontal="right" vertical="center" shrinkToFit="1"/>
    </xf>
    <xf numFmtId="38" fontId="14" fillId="0" borderId="19" xfId="3" applyNumberFormat="1" applyFont="1" applyBorder="1" applyAlignment="1">
      <alignment horizontal="left" vertical="center" indent="1" shrinkToFit="1"/>
    </xf>
    <xf numFmtId="38" fontId="13" fillId="2" borderId="17" xfId="1" applyFont="1" applyFill="1" applyBorder="1" applyAlignment="1">
      <alignment horizontal="center" vertical="center" shrinkToFit="1"/>
    </xf>
    <xf numFmtId="40" fontId="13" fillId="0" borderId="17" xfId="1" applyNumberFormat="1" applyFont="1" applyFill="1" applyBorder="1" applyAlignment="1">
      <alignment horizontal="right" vertical="center" shrinkToFit="1"/>
    </xf>
    <xf numFmtId="38" fontId="13" fillId="0" borderId="12" xfId="1" applyNumberFormat="1" applyFont="1" applyFill="1" applyBorder="1" applyAlignment="1">
      <alignment horizontal="center" vertical="center" shrinkToFit="1"/>
    </xf>
    <xf numFmtId="38" fontId="13" fillId="0" borderId="17" xfId="1" applyNumberFormat="1" applyFont="1" applyFill="1" applyBorder="1" applyAlignment="1">
      <alignment horizontal="center" vertical="center" shrinkToFit="1"/>
    </xf>
    <xf numFmtId="38" fontId="14" fillId="0" borderId="25" xfId="3" applyNumberFormat="1" applyFont="1" applyBorder="1" applyAlignment="1">
      <alignment horizontal="left" vertical="center" indent="1" shrinkToFit="1"/>
    </xf>
    <xf numFmtId="40" fontId="13" fillId="0" borderId="22" xfId="1" applyNumberFormat="1" applyFont="1" applyFill="1" applyBorder="1" applyAlignment="1">
      <alignment horizontal="right" vertical="center" shrinkToFit="1"/>
    </xf>
    <xf numFmtId="38" fontId="13" fillId="0" borderId="22" xfId="1" applyNumberFormat="1" applyFont="1" applyFill="1" applyBorder="1" applyAlignment="1">
      <alignment horizontal="center" vertical="center" shrinkToFit="1"/>
    </xf>
    <xf numFmtId="0" fontId="9" fillId="0" borderId="0" xfId="3" applyFont="1" applyAlignment="1">
      <alignment horizontal="left" vertical="center" wrapText="1"/>
    </xf>
    <xf numFmtId="40" fontId="15" fillId="0" borderId="0" xfId="1" applyNumberFormat="1" applyFont="1" applyAlignment="1">
      <alignment horizontal="center" vertical="center"/>
    </xf>
    <xf numFmtId="0" fontId="9" fillId="0" borderId="0" xfId="3" applyFont="1" applyAlignment="1">
      <alignment horizontal="left" vertical="center" shrinkToFit="1"/>
    </xf>
    <xf numFmtId="0" fontId="13" fillId="0" borderId="50" xfId="3" applyFont="1" applyBorder="1" applyAlignment="1">
      <alignment horizontal="center" vertical="center"/>
    </xf>
  </cellXfs>
  <cellStyles count="4">
    <cellStyle name="パーセント" xfId="2" builtinId="5"/>
    <cellStyle name="桁区切り" xfId="1" builtinId="6"/>
    <cellStyle name="標準" xfId="0" builtinId="0"/>
    <cellStyle name="標準_別紙６"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1716928</xdr:colOff>
      <xdr:row>0</xdr:row>
      <xdr:rowOff>198344</xdr:rowOff>
    </xdr:from>
    <xdr:to>
      <xdr:col>10</xdr:col>
      <xdr:colOff>1516847</xdr:colOff>
      <xdr:row>0</xdr:row>
      <xdr:rowOff>614267</xdr:rowOff>
    </xdr:to>
    <xdr:sp macro="" textlink="">
      <xdr:nvSpPr>
        <xdr:cNvPr id="2" name="Text Box 1"/>
        <xdr:cNvSpPr txBox="1">
          <a:spLocks noChangeArrowheads="1"/>
        </xdr:cNvSpPr>
      </xdr:nvSpPr>
      <xdr:spPr bwMode="auto">
        <a:xfrm>
          <a:off x="13699378" y="198344"/>
          <a:ext cx="1730319" cy="415923"/>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lnSpc>
              <a:spcPts val="3000"/>
            </a:lnSpc>
            <a:defRPr sz="1000"/>
          </a:pPr>
          <a:r>
            <a:rPr lang="ja-JP" altLang="en-US" sz="2400" b="1" i="0" u="none" strike="noStrike" baseline="0">
              <a:solidFill>
                <a:srgbClr val="000000"/>
              </a:solidFill>
              <a:latin typeface="ＭＳ Ｐゴシック"/>
              <a:ea typeface="ＭＳ Ｐゴシック"/>
            </a:rPr>
            <a:t>別紙２－２</a:t>
          </a:r>
        </a:p>
        <a:p>
          <a:pPr algn="ctr" rtl="0">
            <a:lnSpc>
              <a:spcPts val="2900"/>
            </a:lnSpc>
            <a:defRPr sz="1000"/>
          </a:pPr>
          <a:endParaRPr lang="ja-JP" altLang="en-US" sz="24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3398;&#26657;&#26045;&#35373;&#38651;&#21147;&#20837;&#26413;\&#9312;&#20837;&#26413;&#20282;&#12356;\&#38651;&#21147;&#20837;&#26413;&#36039;&#26009;&#65288;&#24179;&#25104;&#65298;&#65303;&#24180;&#24230;&#65289;H27-6-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1202\g-016031-$\01_&#20849;&#26377;&#12501;&#12457;&#12523;&#12480;\H27&#35373;&#20633;&#35506;\K5-5-01&#12288;&#20445;&#20840;&#12288;&#24193;&#33294;&#20445;&#20840;&#26989;&#21209;&#22996;&#35351;&#12539;&#36035;&#36024;&#20511;&#12539;&#20462;&#32341;\09_&#24066;&#24193;&#33294;&#38651;&#21147;&#20379;&#32102;&#22865;&#32004;(&#38651;&#21147;&#20837;&#26413;)\&#26412;&#24193;&#33294;&#38651;&#21147;&#20837;&#26413;\&#9312;&#20837;&#26413;&#20282;&#12356;\&#38651;&#21147;&#20837;&#26413;&#36039;&#26009;&#65288;&#24179;&#25104;&#65298;&#65303;&#24180;&#24230;&#65289;H27-6-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１０月度～予想・２８年度実績（総使用量）"/>
      <sheetName val="（九州電力）２７年１０月～２８年９月度予想金額"/>
      <sheetName val="丸紅２７年１０月～２８年９月度予想金額"/>
      <sheetName val="平成２７年１０月～２８年９月予想（平日）"/>
      <sheetName val="平成２７年１０月～２８年９月予想（休日）"/>
      <sheetName val="別紙１"/>
      <sheetName val="別紙３－１"/>
      <sheetName val="別紙３－２"/>
      <sheetName val="別紙３－３"/>
      <sheetName val="別紙３－４"/>
      <sheetName val="別紙２－１"/>
      <sheetName val="別紙２－２"/>
      <sheetName val="Sheet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tabSelected="1" view="pageBreakPreview" zoomScale="40" zoomScaleNormal="100" zoomScaleSheetLayoutView="40" workbookViewId="0">
      <pane ySplit="9" topLeftCell="A10" activePane="bottomLeft" state="frozenSplit"/>
      <selection activeCell="B63" sqref="B63:B66"/>
      <selection pane="bottomLeft" activeCell="J14" sqref="J14"/>
    </sheetView>
  </sheetViews>
  <sheetFormatPr defaultColWidth="9" defaultRowHeight="21" x14ac:dyDescent="0.2"/>
  <cols>
    <col min="1" max="1" width="7.90625" style="3" customWidth="1"/>
    <col min="2" max="2" width="45.26953125" style="4" customWidth="1"/>
    <col min="3" max="3" width="10.08984375" style="4" customWidth="1"/>
    <col min="4" max="4" width="16.90625" style="3" customWidth="1"/>
    <col min="5" max="5" width="9.6328125" style="4" customWidth="1"/>
    <col min="6" max="6" width="27.6328125" style="3" customWidth="1"/>
    <col min="7" max="7" width="19" style="4" customWidth="1"/>
    <col min="8" max="8" width="18.6328125" style="3" customWidth="1"/>
    <col min="9" max="9" width="16.453125" style="3" customWidth="1"/>
    <col min="10" max="11" width="27.6328125" style="3" customWidth="1"/>
    <col min="12" max="12" width="9" style="3"/>
    <col min="13" max="16" width="18" style="5" customWidth="1"/>
    <col min="17" max="17" width="15.26953125" style="3" customWidth="1"/>
    <col min="18" max="18" width="10.453125" style="3" bestFit="1" customWidth="1"/>
    <col min="19" max="19" width="9.453125" style="3" bestFit="1" customWidth="1"/>
    <col min="20" max="20" width="9" style="3"/>
    <col min="21" max="21" width="21" style="3" customWidth="1"/>
    <col min="22" max="16384" width="9" style="3"/>
  </cols>
  <sheetData>
    <row r="1" spans="1:21" s="1" customFormat="1" ht="63" customHeight="1" x14ac:dyDescent="0.45">
      <c r="A1" s="66" t="s">
        <v>45</v>
      </c>
      <c r="B1" s="66"/>
      <c r="C1" s="66"/>
      <c r="D1" s="66"/>
      <c r="E1" s="66"/>
      <c r="F1" s="66"/>
      <c r="G1" s="66"/>
      <c r="H1" s="66"/>
      <c r="I1" s="66"/>
      <c r="J1" s="66"/>
      <c r="K1" s="66"/>
      <c r="L1" s="66"/>
    </row>
    <row r="2" spans="1:21" s="1" customFormat="1" ht="42" customHeight="1" x14ac:dyDescent="0.2">
      <c r="A2" s="67" t="s">
        <v>46</v>
      </c>
      <c r="B2" s="67"/>
      <c r="C2" s="67"/>
      <c r="D2" s="67"/>
      <c r="E2" s="67"/>
      <c r="F2" s="67"/>
      <c r="G2" s="67"/>
      <c r="H2" s="67"/>
      <c r="I2" s="67"/>
      <c r="J2" s="67"/>
      <c r="K2" s="67"/>
      <c r="L2" s="67"/>
      <c r="N2" s="2"/>
    </row>
    <row r="3" spans="1:21" ht="26.25" customHeight="1" x14ac:dyDescent="0.2">
      <c r="M3" s="3"/>
      <c r="N3" s="3"/>
      <c r="O3" s="3"/>
      <c r="P3" s="3"/>
    </row>
    <row r="4" spans="1:21" ht="13.5" customHeight="1" thickBot="1" x14ac:dyDescent="0.25">
      <c r="M4" s="3"/>
      <c r="N4" s="3"/>
      <c r="O4" s="3"/>
      <c r="P4" s="3"/>
    </row>
    <row r="5" spans="1:21" ht="17.25" customHeight="1" thickBot="1" x14ac:dyDescent="0.25">
      <c r="A5" s="68" t="s">
        <v>0</v>
      </c>
      <c r="B5" s="71" t="s">
        <v>1</v>
      </c>
      <c r="C5" s="74" t="s">
        <v>2</v>
      </c>
      <c r="D5" s="75"/>
      <c r="E5" s="75"/>
      <c r="F5" s="76"/>
      <c r="G5" s="77" t="s">
        <v>3</v>
      </c>
      <c r="H5" s="78"/>
      <c r="I5" s="78"/>
      <c r="J5" s="79"/>
      <c r="K5" s="80" t="s">
        <v>4</v>
      </c>
    </row>
    <row r="6" spans="1:21" ht="13.5" customHeight="1" x14ac:dyDescent="0.2">
      <c r="A6" s="69"/>
      <c r="B6" s="72"/>
      <c r="C6" s="82" t="s">
        <v>5</v>
      </c>
      <c r="D6" s="82" t="s">
        <v>6</v>
      </c>
      <c r="E6" s="84" t="s">
        <v>7</v>
      </c>
      <c r="F6" s="85" t="s">
        <v>8</v>
      </c>
      <c r="G6" s="85" t="s">
        <v>9</v>
      </c>
      <c r="H6" s="87"/>
      <c r="I6" s="82" t="s">
        <v>10</v>
      </c>
      <c r="J6" s="84" t="s">
        <v>11</v>
      </c>
      <c r="K6" s="81"/>
    </row>
    <row r="7" spans="1:21" ht="15" customHeight="1" x14ac:dyDescent="0.2">
      <c r="A7" s="69"/>
      <c r="B7" s="72"/>
      <c r="C7" s="83"/>
      <c r="D7" s="83"/>
      <c r="E7" s="84"/>
      <c r="F7" s="86"/>
      <c r="G7" s="86"/>
      <c r="H7" s="88"/>
      <c r="I7" s="83"/>
      <c r="J7" s="84"/>
      <c r="K7" s="81"/>
    </row>
    <row r="8" spans="1:21" ht="24" customHeight="1" x14ac:dyDescent="0.2">
      <c r="A8" s="69"/>
      <c r="B8" s="72"/>
      <c r="C8" s="6" t="s">
        <v>12</v>
      </c>
      <c r="D8" s="7" t="s">
        <v>13</v>
      </c>
      <c r="E8" s="6" t="s">
        <v>14</v>
      </c>
      <c r="F8" s="8" t="s">
        <v>15</v>
      </c>
      <c r="G8" s="89" t="s">
        <v>16</v>
      </c>
      <c r="H8" s="90"/>
      <c r="I8" s="9" t="s">
        <v>13</v>
      </c>
      <c r="J8" s="6" t="s">
        <v>17</v>
      </c>
      <c r="K8" s="6" t="s">
        <v>17</v>
      </c>
    </row>
    <row r="9" spans="1:21" ht="19.5" customHeight="1" thickBot="1" x14ac:dyDescent="0.25">
      <c r="A9" s="70"/>
      <c r="B9" s="73"/>
      <c r="C9" s="10" t="s">
        <v>18</v>
      </c>
      <c r="D9" s="10" t="s">
        <v>19</v>
      </c>
      <c r="E9" s="10" t="s">
        <v>20</v>
      </c>
      <c r="F9" s="11" t="s">
        <v>21</v>
      </c>
      <c r="G9" s="64" t="s">
        <v>22</v>
      </c>
      <c r="H9" s="65"/>
      <c r="I9" s="10" t="s">
        <v>23</v>
      </c>
      <c r="J9" s="10" t="s">
        <v>24</v>
      </c>
      <c r="K9" s="12" t="s">
        <v>25</v>
      </c>
    </row>
    <row r="10" spans="1:21" ht="25" customHeight="1" x14ac:dyDescent="0.2">
      <c r="A10" s="94">
        <v>1</v>
      </c>
      <c r="B10" s="104" t="s">
        <v>34</v>
      </c>
      <c r="C10" s="106">
        <v>239</v>
      </c>
      <c r="D10" s="108">
        <v>1471.78</v>
      </c>
      <c r="E10" s="110">
        <v>100</v>
      </c>
      <c r="F10" s="112">
        <f>12*ROUNDDOWN(C10*D10*((185-E10)/100),2)</f>
        <v>3587905.1999999997</v>
      </c>
      <c r="G10" s="13" t="s">
        <v>42</v>
      </c>
      <c r="H10" s="14">
        <v>129469</v>
      </c>
      <c r="I10" s="15">
        <v>18.86</v>
      </c>
      <c r="J10" s="15">
        <f>ROUNDDOWN(H10*I10,2)</f>
        <v>2441785.34</v>
      </c>
      <c r="K10" s="91">
        <f>ROUNDDOWN(F10+J10+J11,2)</f>
        <v>11817127.58</v>
      </c>
      <c r="L10" s="93"/>
      <c r="U10" s="16"/>
    </row>
    <row r="11" spans="1:21" ht="25" customHeight="1" x14ac:dyDescent="0.2">
      <c r="A11" s="95"/>
      <c r="B11" s="105"/>
      <c r="C11" s="107"/>
      <c r="D11" s="109"/>
      <c r="E11" s="111"/>
      <c r="F11" s="113"/>
      <c r="G11" s="17" t="s">
        <v>43</v>
      </c>
      <c r="H11" s="18">
        <v>328086</v>
      </c>
      <c r="I11" s="19">
        <v>17.64</v>
      </c>
      <c r="J11" s="19">
        <f>ROUNDDOWN(H11*I11,2)</f>
        <v>5787437.04</v>
      </c>
      <c r="K11" s="92"/>
      <c r="L11" s="93"/>
    </row>
    <row r="12" spans="1:21" ht="25" customHeight="1" x14ac:dyDescent="0.2">
      <c r="A12" s="94">
        <v>2</v>
      </c>
      <c r="B12" s="96" t="s">
        <v>35</v>
      </c>
      <c r="C12" s="98">
        <v>19</v>
      </c>
      <c r="D12" s="99">
        <v>1471.78</v>
      </c>
      <c r="E12" s="100">
        <v>100</v>
      </c>
      <c r="F12" s="101">
        <f>12*ROUNDDOWN(C12*D12*((185-E12)/100),2)</f>
        <v>285230.88</v>
      </c>
      <c r="G12" s="20" t="s">
        <v>42</v>
      </c>
      <c r="H12" s="21">
        <v>4</v>
      </c>
      <c r="I12" s="22">
        <v>18.86</v>
      </c>
      <c r="J12" s="22">
        <f>ROUNDDOWN(H12*I12,2)</f>
        <v>75.44</v>
      </c>
      <c r="K12" s="103">
        <f>ROUNDDOWN(F12+J12+J13,2)</f>
        <v>286470.56</v>
      </c>
      <c r="L12" s="93"/>
      <c r="U12" s="16"/>
    </row>
    <row r="13" spans="1:21" ht="25" customHeight="1" x14ac:dyDescent="0.2">
      <c r="A13" s="95"/>
      <c r="B13" s="97"/>
      <c r="C13" s="98"/>
      <c r="D13" s="99"/>
      <c r="E13" s="100"/>
      <c r="F13" s="102"/>
      <c r="G13" s="23" t="s">
        <v>43</v>
      </c>
      <c r="H13" s="24">
        <v>66</v>
      </c>
      <c r="I13" s="25">
        <v>17.64</v>
      </c>
      <c r="J13" s="25">
        <f>ROUNDDOWN(H13*I13,2)</f>
        <v>1164.24</v>
      </c>
      <c r="K13" s="103"/>
      <c r="L13" s="93"/>
    </row>
    <row r="14" spans="1:21" ht="25" customHeight="1" x14ac:dyDescent="0.2">
      <c r="A14" s="95">
        <v>3</v>
      </c>
      <c r="B14" s="115" t="s">
        <v>36</v>
      </c>
      <c r="C14" s="98">
        <v>113</v>
      </c>
      <c r="D14" s="99">
        <v>1471.78</v>
      </c>
      <c r="E14" s="100">
        <v>100</v>
      </c>
      <c r="F14" s="117">
        <f>12*ROUNDDOWN(C14*D14*((185-E14)/100),2)</f>
        <v>1696373.52</v>
      </c>
      <c r="G14" s="26" t="s">
        <v>42</v>
      </c>
      <c r="H14" s="21">
        <v>32425</v>
      </c>
      <c r="I14" s="22">
        <v>18.86</v>
      </c>
      <c r="J14" s="22">
        <f t="shared" ref="J14:J27" si="0">ROUNDDOWN(H14*I14,2)</f>
        <v>611535.5</v>
      </c>
      <c r="K14" s="114">
        <f>ROUNDDOWN(F14+J14+J15,2)</f>
        <v>3920769.5</v>
      </c>
      <c r="L14" s="93"/>
      <c r="Q14" s="27"/>
      <c r="U14" s="16"/>
    </row>
    <row r="15" spans="1:21" ht="25" customHeight="1" x14ac:dyDescent="0.2">
      <c r="A15" s="95"/>
      <c r="B15" s="116"/>
      <c r="C15" s="98"/>
      <c r="D15" s="99"/>
      <c r="E15" s="100"/>
      <c r="F15" s="118"/>
      <c r="G15" s="28" t="s">
        <v>43</v>
      </c>
      <c r="H15" s="24">
        <v>91432</v>
      </c>
      <c r="I15" s="25">
        <v>17.64</v>
      </c>
      <c r="J15" s="25">
        <f t="shared" si="0"/>
        <v>1612860.48</v>
      </c>
      <c r="K15" s="103"/>
      <c r="L15" s="93"/>
      <c r="Q15" s="27"/>
    </row>
    <row r="16" spans="1:21" ht="25" customHeight="1" x14ac:dyDescent="0.2">
      <c r="A16" s="95">
        <v>4</v>
      </c>
      <c r="B16" s="115" t="s">
        <v>37</v>
      </c>
      <c r="C16" s="98">
        <v>73</v>
      </c>
      <c r="D16" s="99">
        <v>2142.7800000000002</v>
      </c>
      <c r="E16" s="100">
        <v>100</v>
      </c>
      <c r="F16" s="101">
        <f>12*ROUNDDOWN(C16*D16*((185-E16)/100),2)</f>
        <v>1595513.88</v>
      </c>
      <c r="G16" s="29" t="s">
        <v>42</v>
      </c>
      <c r="H16" s="21">
        <v>64313</v>
      </c>
      <c r="I16" s="30">
        <v>15.37</v>
      </c>
      <c r="J16" s="30">
        <f t="shared" si="0"/>
        <v>988490.81</v>
      </c>
      <c r="K16" s="103">
        <f>ROUNDDOWN(F16+J16+J17,2)</f>
        <v>5100498.37</v>
      </c>
      <c r="L16" s="93"/>
      <c r="U16" s="16"/>
    </row>
    <row r="17" spans="1:21" ht="25" customHeight="1" x14ac:dyDescent="0.2">
      <c r="A17" s="95"/>
      <c r="B17" s="116"/>
      <c r="C17" s="98"/>
      <c r="D17" s="99"/>
      <c r="E17" s="100"/>
      <c r="F17" s="102"/>
      <c r="G17" s="31" t="s">
        <v>43</v>
      </c>
      <c r="H17" s="24">
        <v>173791</v>
      </c>
      <c r="I17" s="32">
        <v>14.48</v>
      </c>
      <c r="J17" s="32">
        <f t="shared" si="0"/>
        <v>2516493.6800000002</v>
      </c>
      <c r="K17" s="103"/>
      <c r="L17" s="93"/>
    </row>
    <row r="18" spans="1:21" ht="25" customHeight="1" x14ac:dyDescent="0.2">
      <c r="A18" s="94">
        <v>5</v>
      </c>
      <c r="B18" s="119" t="s">
        <v>38</v>
      </c>
      <c r="C18" s="120">
        <v>193</v>
      </c>
      <c r="D18" s="121">
        <v>2142.7800000000002</v>
      </c>
      <c r="E18" s="122">
        <v>100</v>
      </c>
      <c r="F18" s="113">
        <f>12*ROUNDDOWN(C18*D18*((185-E18)/100),2)</f>
        <v>4218276.5999999996</v>
      </c>
      <c r="G18" s="33" t="s">
        <v>42</v>
      </c>
      <c r="H18" s="34">
        <v>129743</v>
      </c>
      <c r="I18" s="35">
        <v>15.37</v>
      </c>
      <c r="J18" s="35">
        <f t="shared" si="0"/>
        <v>1994149.91</v>
      </c>
      <c r="K18" s="114">
        <f>ROUNDDOWN(F18+J18+J19,2)</f>
        <v>11394485.470000001</v>
      </c>
      <c r="L18" s="93"/>
      <c r="U18" s="16"/>
    </row>
    <row r="19" spans="1:21" ht="25" customHeight="1" x14ac:dyDescent="0.2">
      <c r="A19" s="95"/>
      <c r="B19" s="116"/>
      <c r="C19" s="98"/>
      <c r="D19" s="99"/>
      <c r="E19" s="123"/>
      <c r="F19" s="102"/>
      <c r="G19" s="31" t="s">
        <v>43</v>
      </c>
      <c r="H19" s="24">
        <v>357877</v>
      </c>
      <c r="I19" s="32">
        <v>14.48</v>
      </c>
      <c r="J19" s="32">
        <f t="shared" si="0"/>
        <v>5182058.96</v>
      </c>
      <c r="K19" s="103"/>
      <c r="L19" s="93"/>
    </row>
    <row r="20" spans="1:21" ht="25" customHeight="1" x14ac:dyDescent="0.2">
      <c r="A20" s="95">
        <v>6</v>
      </c>
      <c r="B20" s="115" t="s">
        <v>39</v>
      </c>
      <c r="C20" s="98">
        <v>77</v>
      </c>
      <c r="D20" s="99">
        <v>2142.7800000000002</v>
      </c>
      <c r="E20" s="100">
        <v>100</v>
      </c>
      <c r="F20" s="113">
        <f>12*ROUNDDOWN(C20*D20*((185-E20)/100),2)</f>
        <v>1682939.4000000001</v>
      </c>
      <c r="G20" s="29" t="s">
        <v>42</v>
      </c>
      <c r="H20" s="21">
        <v>62864</v>
      </c>
      <c r="I20" s="30">
        <v>15.37</v>
      </c>
      <c r="J20" s="30">
        <f t="shared" si="0"/>
        <v>966219.68</v>
      </c>
      <c r="K20" s="114">
        <f>ROUNDDOWN(F20+J20+J21,2)</f>
        <v>4665441.16</v>
      </c>
      <c r="L20" s="93"/>
      <c r="U20" s="16"/>
    </row>
    <row r="21" spans="1:21" ht="25" customHeight="1" x14ac:dyDescent="0.2">
      <c r="A21" s="95"/>
      <c r="B21" s="116"/>
      <c r="C21" s="98"/>
      <c r="D21" s="99"/>
      <c r="E21" s="100"/>
      <c r="F21" s="102"/>
      <c r="G21" s="31" t="s">
        <v>43</v>
      </c>
      <c r="H21" s="24">
        <v>139246</v>
      </c>
      <c r="I21" s="32">
        <v>14.48</v>
      </c>
      <c r="J21" s="32">
        <f t="shared" si="0"/>
        <v>2016282.08</v>
      </c>
      <c r="K21" s="103"/>
      <c r="L21" s="93"/>
    </row>
    <row r="22" spans="1:21" ht="25" customHeight="1" x14ac:dyDescent="0.2">
      <c r="A22" s="95">
        <v>7</v>
      </c>
      <c r="B22" s="116" t="s">
        <v>40</v>
      </c>
      <c r="C22" s="98">
        <v>39</v>
      </c>
      <c r="D22" s="99">
        <v>1471.78</v>
      </c>
      <c r="E22" s="100">
        <v>100</v>
      </c>
      <c r="F22" s="113">
        <f>12*ROUNDDOWN(C22*D22*((185-E22)/100),2)</f>
        <v>585474</v>
      </c>
      <c r="G22" s="29" t="s">
        <v>42</v>
      </c>
      <c r="H22" s="21">
        <v>28399</v>
      </c>
      <c r="I22" s="30">
        <v>18.86</v>
      </c>
      <c r="J22" s="30">
        <f>ROUNDDOWN(H22*I22,2)</f>
        <v>535605.14</v>
      </c>
      <c r="K22" s="114">
        <f>ROUNDDOWN(F22+J22+J23,2)</f>
        <v>2451840.7400000002</v>
      </c>
      <c r="L22" s="93"/>
      <c r="Q22" s="27"/>
      <c r="U22" s="16"/>
    </row>
    <row r="23" spans="1:21" ht="25" customHeight="1" x14ac:dyDescent="0.2">
      <c r="A23" s="95"/>
      <c r="B23" s="116"/>
      <c r="C23" s="98"/>
      <c r="D23" s="99"/>
      <c r="E23" s="100"/>
      <c r="F23" s="102"/>
      <c r="G23" s="31" t="s">
        <v>43</v>
      </c>
      <c r="H23" s="24">
        <v>75440</v>
      </c>
      <c r="I23" s="32">
        <v>17.64</v>
      </c>
      <c r="J23" s="32">
        <f>ROUNDDOWN(H23*I23,2)</f>
        <v>1330761.6000000001</v>
      </c>
      <c r="K23" s="103"/>
      <c r="L23" s="93"/>
      <c r="Q23" s="27"/>
    </row>
    <row r="24" spans="1:21" ht="25" customHeight="1" x14ac:dyDescent="0.2">
      <c r="A24" s="94">
        <v>8</v>
      </c>
      <c r="B24" s="124" t="s">
        <v>44</v>
      </c>
      <c r="C24" s="107">
        <v>117</v>
      </c>
      <c r="D24" s="125">
        <v>1471.78</v>
      </c>
      <c r="E24" s="126">
        <v>100</v>
      </c>
      <c r="F24" s="101">
        <f>12*ROUNDDOWN(C24*D24*((185-E24)/100),2)</f>
        <v>1756422.2399999998</v>
      </c>
      <c r="G24" s="36" t="s">
        <v>42</v>
      </c>
      <c r="H24" s="34">
        <v>8734</v>
      </c>
      <c r="I24" s="35">
        <v>18.86</v>
      </c>
      <c r="J24" s="22">
        <f t="shared" si="0"/>
        <v>164723.24</v>
      </c>
      <c r="K24" s="114">
        <f>ROUNDDOWN(F24+J24+J25,2)</f>
        <v>2445688.52</v>
      </c>
      <c r="L24" s="93"/>
      <c r="U24" s="16"/>
    </row>
    <row r="25" spans="1:21" ht="25" customHeight="1" x14ac:dyDescent="0.2">
      <c r="A25" s="95"/>
      <c r="B25" s="119"/>
      <c r="C25" s="120"/>
      <c r="D25" s="121"/>
      <c r="E25" s="123"/>
      <c r="F25" s="102"/>
      <c r="G25" s="37" t="s">
        <v>43</v>
      </c>
      <c r="H25" s="24">
        <v>29736</v>
      </c>
      <c r="I25" s="32">
        <v>17.64</v>
      </c>
      <c r="J25" s="25">
        <f t="shared" si="0"/>
        <v>524543.04</v>
      </c>
      <c r="K25" s="103"/>
      <c r="L25" s="93"/>
    </row>
    <row r="26" spans="1:21" ht="25" customHeight="1" x14ac:dyDescent="0.2">
      <c r="A26" s="95">
        <v>9</v>
      </c>
      <c r="B26" s="115" t="s">
        <v>41</v>
      </c>
      <c r="C26" s="98">
        <v>32</v>
      </c>
      <c r="D26" s="99">
        <v>1471.78</v>
      </c>
      <c r="E26" s="100">
        <v>100</v>
      </c>
      <c r="F26" s="117">
        <f>12*ROUNDDOWN(C26*D26*((185-E26)/100),2)</f>
        <v>480388.92000000004</v>
      </c>
      <c r="G26" s="26" t="s">
        <v>42</v>
      </c>
      <c r="H26" s="21">
        <v>25776</v>
      </c>
      <c r="I26" s="22">
        <v>18.86</v>
      </c>
      <c r="J26" s="22">
        <f t="shared" si="0"/>
        <v>486135.36</v>
      </c>
      <c r="K26" s="114">
        <f>ROUNDDOWN(F26+J26+J27,2)</f>
        <v>2097495.2400000002</v>
      </c>
      <c r="L26" s="93"/>
      <c r="Q26" s="27"/>
      <c r="U26" s="16"/>
    </row>
    <row r="27" spans="1:21" ht="25" customHeight="1" thickBot="1" x14ac:dyDescent="0.25">
      <c r="A27" s="130"/>
      <c r="B27" s="105"/>
      <c r="C27" s="107"/>
      <c r="D27" s="125"/>
      <c r="E27" s="111"/>
      <c r="F27" s="117"/>
      <c r="G27" s="38" t="s">
        <v>43</v>
      </c>
      <c r="H27" s="18">
        <v>64114</v>
      </c>
      <c r="I27" s="19">
        <v>17.64</v>
      </c>
      <c r="J27" s="19">
        <f t="shared" si="0"/>
        <v>1130970.96</v>
      </c>
      <c r="K27" s="92"/>
      <c r="L27" s="93"/>
      <c r="Q27" s="27"/>
    </row>
    <row r="28" spans="1:21" s="51" customFormat="1" ht="24.75" customHeight="1" thickBot="1" x14ac:dyDescent="0.25">
      <c r="A28" s="77" t="s">
        <v>26</v>
      </c>
      <c r="B28" s="79"/>
      <c r="C28" s="39">
        <f>SUM(C10:C27)</f>
        <v>902</v>
      </c>
      <c r="D28" s="40"/>
      <c r="E28" s="41"/>
      <c r="F28" s="42">
        <f>SUM(F10:F27)</f>
        <v>15888524.639999999</v>
      </c>
      <c r="G28" s="43"/>
      <c r="H28" s="44">
        <f>SUM(H10:H27)</f>
        <v>1741515</v>
      </c>
      <c r="I28" s="45"/>
      <c r="J28" s="46">
        <f>SUM(J10:J27)</f>
        <v>28291292.500000004</v>
      </c>
      <c r="K28" s="47">
        <f>SUM(K10:K27)</f>
        <v>44179817.140000008</v>
      </c>
      <c r="L28" s="48"/>
      <c r="M28" s="49"/>
      <c r="N28" s="49"/>
      <c r="O28" s="49"/>
      <c r="P28" s="49"/>
      <c r="Q28" s="50"/>
    </row>
    <row r="29" spans="1:21" ht="20.149999999999999" customHeight="1" thickBot="1" x14ac:dyDescent="0.25">
      <c r="C29" s="52"/>
      <c r="D29" s="53"/>
      <c r="E29" s="52"/>
      <c r="F29" s="53"/>
      <c r="G29" s="52"/>
      <c r="H29" s="53"/>
      <c r="I29" s="53"/>
      <c r="J29" s="53"/>
      <c r="K29" s="53"/>
    </row>
    <row r="30" spans="1:21" ht="27" customHeight="1" thickBot="1" x14ac:dyDescent="0.25">
      <c r="B30" s="127" t="s">
        <v>27</v>
      </c>
      <c r="C30" s="127"/>
      <c r="D30" s="127"/>
      <c r="E30" s="127"/>
      <c r="F30" s="127"/>
      <c r="G30" s="127"/>
      <c r="I30" s="54" t="s">
        <v>28</v>
      </c>
      <c r="J30" s="51" t="s">
        <v>29</v>
      </c>
      <c r="K30" s="55">
        <f>ROUNDDOWN(K28,0)</f>
        <v>44179817</v>
      </c>
      <c r="Q30" s="56"/>
    </row>
    <row r="31" spans="1:21" ht="27" customHeight="1" thickBot="1" x14ac:dyDescent="0.25">
      <c r="B31" s="127"/>
      <c r="C31" s="127"/>
      <c r="D31" s="127"/>
      <c r="E31" s="127"/>
      <c r="F31" s="127"/>
      <c r="G31" s="127"/>
      <c r="K31" s="57"/>
    </row>
    <row r="32" spans="1:21" ht="27" customHeight="1" thickBot="1" x14ac:dyDescent="0.25">
      <c r="B32" s="127"/>
      <c r="C32" s="127"/>
      <c r="D32" s="127"/>
      <c r="E32" s="127"/>
      <c r="F32" s="127"/>
      <c r="G32" s="127"/>
      <c r="H32" s="58" t="s">
        <v>30</v>
      </c>
      <c r="I32" s="54" t="s">
        <v>31</v>
      </c>
      <c r="J32" s="51" t="s">
        <v>32</v>
      </c>
      <c r="K32" s="59">
        <f>ROUNDUP(K30*100/110,0)</f>
        <v>40163470</v>
      </c>
      <c r="Q32" s="128"/>
      <c r="R32" s="128"/>
    </row>
    <row r="33" spans="2:11" ht="27" customHeight="1" x14ac:dyDescent="0.2">
      <c r="B33" s="127"/>
      <c r="C33" s="127"/>
      <c r="D33" s="127"/>
      <c r="E33" s="127"/>
      <c r="F33" s="127"/>
      <c r="G33" s="127"/>
      <c r="H33" s="51"/>
      <c r="J33" s="129" t="s">
        <v>33</v>
      </c>
      <c r="K33" s="129"/>
    </row>
    <row r="34" spans="2:11" ht="15" customHeight="1" x14ac:dyDescent="0.2">
      <c r="B34" s="60"/>
      <c r="C34" s="54"/>
      <c r="D34" s="51"/>
      <c r="E34" s="54"/>
      <c r="F34" s="51"/>
      <c r="G34" s="51"/>
      <c r="H34" s="51"/>
    </row>
    <row r="35" spans="2:11" ht="15" customHeight="1" x14ac:dyDescent="0.2">
      <c r="B35" s="60"/>
      <c r="E35" s="61"/>
      <c r="F35" s="62"/>
      <c r="G35" s="62"/>
      <c r="H35" s="62"/>
    </row>
    <row r="36" spans="2:11" ht="15" customHeight="1" x14ac:dyDescent="0.2">
      <c r="B36" s="60"/>
      <c r="E36" s="61"/>
      <c r="F36" s="63"/>
      <c r="G36" s="61"/>
      <c r="H36" s="63"/>
    </row>
    <row r="37" spans="2:11" x14ac:dyDescent="0.2">
      <c r="B37" s="63"/>
      <c r="C37" s="61"/>
      <c r="D37" s="63"/>
      <c r="E37" s="61"/>
      <c r="F37" s="63"/>
      <c r="G37" s="63"/>
      <c r="H37" s="63"/>
    </row>
  </sheetData>
  <mergeCells count="92">
    <mergeCell ref="K26:K27"/>
    <mergeCell ref="L26:L27"/>
    <mergeCell ref="A28:B28"/>
    <mergeCell ref="B30:G33"/>
    <mergeCell ref="Q32:R32"/>
    <mergeCell ref="J33:K33"/>
    <mergeCell ref="A26:A27"/>
    <mergeCell ref="B26:B27"/>
    <mergeCell ref="C26:C27"/>
    <mergeCell ref="D26:D27"/>
    <mergeCell ref="E26:E27"/>
    <mergeCell ref="F26:F27"/>
    <mergeCell ref="K22:K23"/>
    <mergeCell ref="L22:L23"/>
    <mergeCell ref="A24:A25"/>
    <mergeCell ref="B24:B25"/>
    <mergeCell ref="C24:C25"/>
    <mergeCell ref="D24:D25"/>
    <mergeCell ref="E24:E25"/>
    <mergeCell ref="F24:F25"/>
    <mergeCell ref="K24:K25"/>
    <mergeCell ref="L24:L25"/>
    <mergeCell ref="A22:A23"/>
    <mergeCell ref="B22:B23"/>
    <mergeCell ref="C22:C23"/>
    <mergeCell ref="D22:D23"/>
    <mergeCell ref="E22:E23"/>
    <mergeCell ref="F22:F23"/>
    <mergeCell ref="K18:K19"/>
    <mergeCell ref="L18:L19"/>
    <mergeCell ref="A20:A21"/>
    <mergeCell ref="B20:B21"/>
    <mergeCell ref="C20:C21"/>
    <mergeCell ref="D20:D21"/>
    <mergeCell ref="E20:E21"/>
    <mergeCell ref="F20:F21"/>
    <mergeCell ref="K20:K21"/>
    <mergeCell ref="L20:L21"/>
    <mergeCell ref="A18:A19"/>
    <mergeCell ref="B18:B19"/>
    <mergeCell ref="C18:C19"/>
    <mergeCell ref="D18:D19"/>
    <mergeCell ref="E18:E19"/>
    <mergeCell ref="F18:F19"/>
    <mergeCell ref="K14:K15"/>
    <mergeCell ref="L14:L15"/>
    <mergeCell ref="A16:A17"/>
    <mergeCell ref="B16:B17"/>
    <mergeCell ref="C16:C17"/>
    <mergeCell ref="D16:D17"/>
    <mergeCell ref="E16:E17"/>
    <mergeCell ref="F16:F17"/>
    <mergeCell ref="K16:K17"/>
    <mergeCell ref="L16:L17"/>
    <mergeCell ref="A14:A15"/>
    <mergeCell ref="B14:B15"/>
    <mergeCell ref="C14:C15"/>
    <mergeCell ref="D14:D15"/>
    <mergeCell ref="E14:E15"/>
    <mergeCell ref="F14:F15"/>
    <mergeCell ref="K10:K11"/>
    <mergeCell ref="L10:L11"/>
    <mergeCell ref="A12:A13"/>
    <mergeCell ref="B12:B13"/>
    <mergeCell ref="C12:C13"/>
    <mergeCell ref="D12:D13"/>
    <mergeCell ref="E12:E13"/>
    <mergeCell ref="F12:F13"/>
    <mergeCell ref="K12:K13"/>
    <mergeCell ref="L12:L13"/>
    <mergeCell ref="A10:A11"/>
    <mergeCell ref="B10:B11"/>
    <mergeCell ref="C10:C11"/>
    <mergeCell ref="D10:D11"/>
    <mergeCell ref="E10:E11"/>
    <mergeCell ref="F10:F11"/>
    <mergeCell ref="G9:H9"/>
    <mergeCell ref="A1:L1"/>
    <mergeCell ref="A2:L2"/>
    <mergeCell ref="A5:A9"/>
    <mergeCell ref="B5:B9"/>
    <mergeCell ref="C5:F5"/>
    <mergeCell ref="G5:J5"/>
    <mergeCell ref="K5:K7"/>
    <mergeCell ref="C6:C7"/>
    <mergeCell ref="D6:D7"/>
    <mergeCell ref="E6:E7"/>
    <mergeCell ref="F6:F7"/>
    <mergeCell ref="G6:H7"/>
    <mergeCell ref="I6:I7"/>
    <mergeCell ref="J6:J7"/>
    <mergeCell ref="G8:H8"/>
  </mergeCells>
  <phoneticPr fontId="3"/>
  <printOptions horizontalCentered="1"/>
  <pageMargins left="0.78740157480314965" right="0.78740157480314965" top="1.1811023622047245" bottom="0" header="0.19685039370078741" footer="0.19685039370078741"/>
  <pageSetup paperSize="9" scale="5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別紙２-2</vt:lpstr>
      <vt:lpstr>'別紙２-2'!Print_Area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SGC20028</dc:creator>
  <cp:lastModifiedBy>SGC20028</cp:lastModifiedBy>
  <dcterms:created xsi:type="dcterms:W3CDTF">2023-12-01T07:55:53Z</dcterms:created>
  <dcterms:modified xsi:type="dcterms:W3CDTF">2024-11-18T04:22:35Z</dcterms:modified>
</cp:coreProperties>
</file>