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2農山漁村振興課\2025年度（令和7年度）一時利用★★★★\G_技術管理\G0_例規・一般\G003_一般例規（県通知）\13_福岡県農林水産部（林務関係）週休２日工事試行要領の一部改正について\★★施行用\★通知用一式\"/>
    </mc:Choice>
  </mc:AlternateContent>
  <bookViews>
    <workbookView xWindow="0" yWindow="0" windowWidth="28800" windowHeight="12450"/>
  </bookViews>
  <sheets>
    <sheet name="様式" sheetId="14" r:id="rId1"/>
    <sheet name="記入例" sheetId="12" r:id="rId2"/>
  </sheets>
  <definedNames>
    <definedName name="_xlnm.Print_Area" localSheetId="1">記入例!$A$1:$AI$339</definedName>
    <definedName name="_xlnm.Print_Area" localSheetId="0">様式!$A$1:$AI$339</definedName>
    <definedName name="_xlnm.Print_Titles" localSheetId="1">記入例!$1:$6</definedName>
    <definedName name="_xlnm.Print_Titles" localSheetId="0">様式!$1:$6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AH5" i="14" l="1"/>
  <c r="AH4" i="14"/>
  <c r="AH3" i="14"/>
  <c r="AH2" i="14"/>
  <c r="AH4" i="12"/>
  <c r="Y3" i="12"/>
  <c r="AH2" i="12" s="1"/>
  <c r="AL336" i="14" l="1"/>
  <c r="AI335" i="14"/>
  <c r="AI333" i="14"/>
  <c r="AI331" i="14"/>
  <c r="AL320" i="14"/>
  <c r="AI319" i="14"/>
  <c r="AI317" i="14"/>
  <c r="AI315" i="14"/>
  <c r="AL304" i="14"/>
  <c r="AI303" i="14"/>
  <c r="AI301" i="14"/>
  <c r="AI299" i="14"/>
  <c r="AL288" i="14"/>
  <c r="AI287" i="14"/>
  <c r="AI285" i="14"/>
  <c r="AI283" i="14"/>
  <c r="AL272" i="14"/>
  <c r="AI271" i="14"/>
  <c r="AI269" i="14"/>
  <c r="AI267" i="14"/>
  <c r="AL256" i="14"/>
  <c r="AI255" i="14"/>
  <c r="AI253" i="14"/>
  <c r="AI251" i="14"/>
  <c r="AL240" i="14"/>
  <c r="AI239" i="14"/>
  <c r="AI237" i="14"/>
  <c r="AI235" i="14"/>
  <c r="AL224" i="14"/>
  <c r="AI223" i="14"/>
  <c r="AI221" i="14"/>
  <c r="AI219" i="14"/>
  <c r="AL208" i="14"/>
  <c r="AI207" i="14"/>
  <c r="AI205" i="14"/>
  <c r="AI203" i="14"/>
  <c r="AL192" i="14"/>
  <c r="AI191" i="14"/>
  <c r="AI189" i="14"/>
  <c r="AI187" i="14"/>
  <c r="AL176" i="14"/>
  <c r="AI175" i="14"/>
  <c r="AI173" i="14"/>
  <c r="AI171" i="14"/>
  <c r="AL160" i="14"/>
  <c r="AI159" i="14"/>
  <c r="AI157" i="14"/>
  <c r="AI155" i="14"/>
  <c r="AL144" i="14"/>
  <c r="AI143" i="14"/>
  <c r="AI141" i="14"/>
  <c r="AI139" i="14"/>
  <c r="AL128" i="14"/>
  <c r="AI127" i="14"/>
  <c r="AI125" i="14"/>
  <c r="AI123" i="14"/>
  <c r="AL112" i="14"/>
  <c r="AI111" i="14"/>
  <c r="AI109" i="14"/>
  <c r="AI107" i="14"/>
  <c r="AL96" i="14"/>
  <c r="AI95" i="14"/>
  <c r="W4" i="14" s="1"/>
  <c r="AI93" i="14"/>
  <c r="AI91" i="14"/>
  <c r="AL80" i="14"/>
  <c r="AI79" i="14"/>
  <c r="AI77" i="14"/>
  <c r="AI75" i="14"/>
  <c r="AL64" i="14"/>
  <c r="AI63" i="14"/>
  <c r="AI61" i="14"/>
  <c r="AI59" i="14"/>
  <c r="AL48" i="14"/>
  <c r="AI47" i="14"/>
  <c r="AI45" i="14"/>
  <c r="AI43" i="14"/>
  <c r="AL32" i="14"/>
  <c r="AI31" i="14"/>
  <c r="AI29" i="14"/>
  <c r="AI27" i="14"/>
  <c r="AL16" i="14"/>
  <c r="AI15" i="14"/>
  <c r="AI13" i="14"/>
  <c r="AI11" i="14"/>
  <c r="D7" i="14"/>
  <c r="C7" i="14"/>
  <c r="F7" i="14" s="1"/>
  <c r="P5" i="14"/>
  <c r="W3" i="14" l="1"/>
  <c r="C9" i="14"/>
  <c r="C26" i="14" l="1"/>
  <c r="C10" i="14"/>
  <c r="C8" i="14"/>
  <c r="D9" i="14"/>
  <c r="D7" i="12"/>
  <c r="C7" i="12"/>
  <c r="E9" i="14" l="1"/>
  <c r="D10" i="14"/>
  <c r="C11" i="14"/>
  <c r="C24" i="14"/>
  <c r="C23" i="14"/>
  <c r="C27" i="14"/>
  <c r="D23" i="14"/>
  <c r="C25" i="14" l="1"/>
  <c r="C42" i="14"/>
  <c r="D25" i="14"/>
  <c r="C21" i="14"/>
  <c r="D11" i="14"/>
  <c r="D18" i="14" s="1"/>
  <c r="C34" i="14"/>
  <c r="C18" i="14"/>
  <c r="C35" i="14"/>
  <c r="C19" i="14"/>
  <c r="C36" i="14"/>
  <c r="C37" i="14"/>
  <c r="C20" i="14"/>
  <c r="F9" i="14"/>
  <c r="E10" i="14"/>
  <c r="AL160" i="12"/>
  <c r="AL336" i="12"/>
  <c r="AL320" i="12"/>
  <c r="AL304" i="12"/>
  <c r="AL288" i="12"/>
  <c r="AL272" i="12"/>
  <c r="AL256" i="12"/>
  <c r="AL240" i="12"/>
  <c r="AL224" i="12"/>
  <c r="AL208" i="12"/>
  <c r="AL192" i="12"/>
  <c r="AL176" i="12"/>
  <c r="AL144" i="12"/>
  <c r="AL128" i="12"/>
  <c r="AL112" i="12"/>
  <c r="AL96" i="12"/>
  <c r="AL80" i="12"/>
  <c r="AL64" i="12"/>
  <c r="AL48" i="12"/>
  <c r="AL32" i="12"/>
  <c r="AL16" i="12"/>
  <c r="AI13" i="12"/>
  <c r="E11" i="14" l="1"/>
  <c r="E19" i="14" s="1"/>
  <c r="D19" i="14"/>
  <c r="D26" i="14"/>
  <c r="E25" i="14"/>
  <c r="F10" i="14"/>
  <c r="G9" i="14"/>
  <c r="D20" i="14"/>
  <c r="C43" i="14"/>
  <c r="C51" i="14" s="1"/>
  <c r="C40" i="14"/>
  <c r="C39" i="14"/>
  <c r="D39" i="14"/>
  <c r="D21" i="14"/>
  <c r="AI143" i="12"/>
  <c r="P5" i="12"/>
  <c r="C50" i="14" l="1"/>
  <c r="G10" i="14"/>
  <c r="H9" i="14"/>
  <c r="E21" i="14"/>
  <c r="D27" i="14"/>
  <c r="D36" i="14" s="1"/>
  <c r="E20" i="14"/>
  <c r="E18" i="14"/>
  <c r="F11" i="14"/>
  <c r="F20" i="14" s="1"/>
  <c r="C52" i="14"/>
  <c r="C41" i="14"/>
  <c r="C53" i="14"/>
  <c r="F25" i="14"/>
  <c r="E26" i="14"/>
  <c r="F19" i="14" l="1"/>
  <c r="F18" i="14"/>
  <c r="D37" i="14"/>
  <c r="C58" i="14"/>
  <c r="D41" i="14"/>
  <c r="E27" i="14"/>
  <c r="E37" i="14" s="1"/>
  <c r="D34" i="14"/>
  <c r="I9" i="14"/>
  <c r="H10" i="14"/>
  <c r="G25" i="14"/>
  <c r="F26" i="14"/>
  <c r="F21" i="14"/>
  <c r="D35" i="14"/>
  <c r="G11" i="14"/>
  <c r="G20" i="14" s="1"/>
  <c r="E34" i="14" l="1"/>
  <c r="G21" i="14"/>
  <c r="E35" i="14"/>
  <c r="E41" i="14"/>
  <c r="D42" i="14"/>
  <c r="G18" i="14"/>
  <c r="F27" i="14"/>
  <c r="F34" i="14" s="1"/>
  <c r="H11" i="14"/>
  <c r="H21" i="14" s="1"/>
  <c r="E36" i="14"/>
  <c r="C59" i="14"/>
  <c r="C66" i="14" s="1"/>
  <c r="C56" i="14"/>
  <c r="C55" i="14"/>
  <c r="C57" i="14" s="1"/>
  <c r="D55" i="14"/>
  <c r="G19" i="14"/>
  <c r="G26" i="14"/>
  <c r="H25" i="14"/>
  <c r="J9" i="14"/>
  <c r="I10" i="14"/>
  <c r="H18" i="14" l="1"/>
  <c r="H19" i="14"/>
  <c r="F41" i="14"/>
  <c r="E42" i="14"/>
  <c r="G27" i="14"/>
  <c r="G35" i="14" s="1"/>
  <c r="C67" i="14"/>
  <c r="I11" i="14"/>
  <c r="I21" i="14" s="1"/>
  <c r="C68" i="14"/>
  <c r="H20" i="14"/>
  <c r="F35" i="14"/>
  <c r="H26" i="14"/>
  <c r="I25" i="14"/>
  <c r="F37" i="14"/>
  <c r="J10" i="14"/>
  <c r="K9" i="14"/>
  <c r="C74" i="14"/>
  <c r="D57" i="14"/>
  <c r="C69" i="14"/>
  <c r="F36" i="14"/>
  <c r="D43" i="14"/>
  <c r="D53" i="14" s="1"/>
  <c r="I19" i="14" l="1"/>
  <c r="I20" i="14"/>
  <c r="I18" i="14"/>
  <c r="J19" i="14"/>
  <c r="J11" i="14"/>
  <c r="J18" i="14" s="1"/>
  <c r="H27" i="14"/>
  <c r="H34" i="14" s="1"/>
  <c r="G36" i="14"/>
  <c r="D58" i="14"/>
  <c r="E57" i="14"/>
  <c r="G37" i="14"/>
  <c r="G34" i="14"/>
  <c r="E51" i="14"/>
  <c r="E43" i="14"/>
  <c r="E53" i="14" s="1"/>
  <c r="D52" i="14"/>
  <c r="D50" i="14"/>
  <c r="C75" i="14"/>
  <c r="C72" i="14"/>
  <c r="D71" i="14"/>
  <c r="C71" i="14"/>
  <c r="D51" i="14"/>
  <c r="K10" i="14"/>
  <c r="L9" i="14"/>
  <c r="J25" i="14"/>
  <c r="I26" i="14"/>
  <c r="F42" i="14"/>
  <c r="G41" i="14"/>
  <c r="H37" i="14" l="1"/>
  <c r="H35" i="14"/>
  <c r="C73" i="14"/>
  <c r="E52" i="14"/>
  <c r="E50" i="14"/>
  <c r="D59" i="14"/>
  <c r="D69" i="14" s="1"/>
  <c r="H36" i="14"/>
  <c r="J20" i="14"/>
  <c r="F43" i="14"/>
  <c r="F50" i="14" s="1"/>
  <c r="C90" i="14"/>
  <c r="D73" i="14"/>
  <c r="C85" i="14"/>
  <c r="I27" i="14"/>
  <c r="I36" i="14" s="1"/>
  <c r="J21" i="14"/>
  <c r="G42" i="14"/>
  <c r="H41" i="14"/>
  <c r="M9" i="14"/>
  <c r="L10" i="14"/>
  <c r="C84" i="14"/>
  <c r="F57" i="14"/>
  <c r="E58" i="14"/>
  <c r="K11" i="14"/>
  <c r="K19" i="14" s="1"/>
  <c r="C82" i="14"/>
  <c r="K25" i="14"/>
  <c r="J26" i="14"/>
  <c r="C83" i="14"/>
  <c r="F52" i="14" l="1"/>
  <c r="D68" i="14"/>
  <c r="K20" i="14"/>
  <c r="D66" i="14"/>
  <c r="G57" i="14"/>
  <c r="F58" i="14"/>
  <c r="I41" i="14"/>
  <c r="H42" i="14"/>
  <c r="K21" i="14"/>
  <c r="G43" i="14"/>
  <c r="G51" i="14" s="1"/>
  <c r="I34" i="14"/>
  <c r="F53" i="14"/>
  <c r="J27" i="14"/>
  <c r="J37" i="14" s="1"/>
  <c r="K26" i="14"/>
  <c r="L25" i="14"/>
  <c r="K18" i="14"/>
  <c r="L11" i="14"/>
  <c r="L21" i="14" s="1"/>
  <c r="I35" i="14"/>
  <c r="D74" i="14"/>
  <c r="E73" i="14"/>
  <c r="I37" i="14"/>
  <c r="E59" i="14"/>
  <c r="E69" i="14" s="1"/>
  <c r="N9" i="14"/>
  <c r="M10" i="14"/>
  <c r="C91" i="14"/>
  <c r="C100" i="14" s="1"/>
  <c r="C88" i="14"/>
  <c r="D87" i="14"/>
  <c r="C87" i="14"/>
  <c r="F51" i="14"/>
  <c r="D67" i="14"/>
  <c r="G52" i="14" l="1"/>
  <c r="L18" i="14"/>
  <c r="E66" i="14"/>
  <c r="G50" i="14"/>
  <c r="H43" i="14"/>
  <c r="H52" i="14" s="1"/>
  <c r="G58" i="14"/>
  <c r="H57" i="14"/>
  <c r="C89" i="14"/>
  <c r="C99" i="14"/>
  <c r="M11" i="14"/>
  <c r="M21" i="14" s="1"/>
  <c r="E67" i="14"/>
  <c r="D75" i="14"/>
  <c r="D84" i="14" s="1"/>
  <c r="L19" i="14"/>
  <c r="L26" i="14"/>
  <c r="M25" i="14"/>
  <c r="J35" i="14"/>
  <c r="G53" i="14"/>
  <c r="J41" i="14"/>
  <c r="I42" i="14"/>
  <c r="C98" i="14"/>
  <c r="F73" i="14"/>
  <c r="E74" i="14"/>
  <c r="J34" i="14"/>
  <c r="N10" i="14"/>
  <c r="O9" i="14"/>
  <c r="E68" i="14"/>
  <c r="L20" i="14"/>
  <c r="K27" i="14"/>
  <c r="K35" i="14" s="1"/>
  <c r="J36" i="14"/>
  <c r="C101" i="14"/>
  <c r="F59" i="14"/>
  <c r="F68" i="14" s="1"/>
  <c r="K36" i="14" l="1"/>
  <c r="D85" i="14"/>
  <c r="M18" i="14"/>
  <c r="D82" i="14"/>
  <c r="F69" i="14"/>
  <c r="H53" i="14"/>
  <c r="F66" i="14"/>
  <c r="M19" i="14"/>
  <c r="C106" i="14"/>
  <c r="D89" i="14"/>
  <c r="H50" i="14"/>
  <c r="I43" i="14"/>
  <c r="I50" i="14" s="1"/>
  <c r="N25" i="14"/>
  <c r="M26" i="14"/>
  <c r="F67" i="14"/>
  <c r="K34" i="14"/>
  <c r="K37" i="14"/>
  <c r="O10" i="14"/>
  <c r="P9" i="14"/>
  <c r="E75" i="14"/>
  <c r="E83" i="14" s="1"/>
  <c r="J42" i="14"/>
  <c r="K41" i="14"/>
  <c r="L27" i="14"/>
  <c r="L34" i="14" s="1"/>
  <c r="D83" i="14"/>
  <c r="M20" i="14"/>
  <c r="H58" i="14"/>
  <c r="I57" i="14"/>
  <c r="H51" i="14"/>
  <c r="N11" i="14"/>
  <c r="N20" i="14" s="1"/>
  <c r="G73" i="14"/>
  <c r="F74" i="14"/>
  <c r="G59" i="14"/>
  <c r="G69" i="14" s="1"/>
  <c r="E84" i="14" l="1"/>
  <c r="L35" i="14"/>
  <c r="I51" i="14"/>
  <c r="N21" i="14"/>
  <c r="J43" i="14"/>
  <c r="J51" i="14" s="1"/>
  <c r="L36" i="14"/>
  <c r="E85" i="14"/>
  <c r="O25" i="14"/>
  <c r="N26" i="14"/>
  <c r="I52" i="14"/>
  <c r="D90" i="14"/>
  <c r="E89" i="14"/>
  <c r="G68" i="14"/>
  <c r="L37" i="14"/>
  <c r="E82" i="14"/>
  <c r="Q9" i="14"/>
  <c r="P10" i="14"/>
  <c r="I53" i="14"/>
  <c r="C107" i="14"/>
  <c r="C115" i="14" s="1"/>
  <c r="C104" i="14"/>
  <c r="D103" i="14"/>
  <c r="C103" i="14"/>
  <c r="G66" i="14"/>
  <c r="M36" i="14"/>
  <c r="M27" i="14"/>
  <c r="M37" i="14" s="1"/>
  <c r="G67" i="14"/>
  <c r="N18" i="14"/>
  <c r="F75" i="14"/>
  <c r="N19" i="14"/>
  <c r="J57" i="14"/>
  <c r="I58" i="14"/>
  <c r="G74" i="14"/>
  <c r="H73" i="14"/>
  <c r="H59" i="14"/>
  <c r="H68" i="14" s="1"/>
  <c r="K42" i="14"/>
  <c r="L41" i="14"/>
  <c r="O11" i="14"/>
  <c r="O19" i="14" s="1"/>
  <c r="C105" i="14" l="1"/>
  <c r="O20" i="14"/>
  <c r="O21" i="14"/>
  <c r="C116" i="14"/>
  <c r="C117" i="14"/>
  <c r="M34" i="14"/>
  <c r="H69" i="14"/>
  <c r="M35" i="14"/>
  <c r="J52" i="14"/>
  <c r="F85" i="14"/>
  <c r="P11" i="14"/>
  <c r="P20" i="14" s="1"/>
  <c r="K57" i="14"/>
  <c r="J58" i="14"/>
  <c r="F82" i="14"/>
  <c r="R9" i="14"/>
  <c r="Q10" i="14"/>
  <c r="F89" i="14"/>
  <c r="E90" i="14"/>
  <c r="O26" i="14"/>
  <c r="P25" i="14"/>
  <c r="J53" i="14"/>
  <c r="I59" i="14"/>
  <c r="I69" i="14" s="1"/>
  <c r="H66" i="14"/>
  <c r="O18" i="14"/>
  <c r="F83" i="14"/>
  <c r="C122" i="14"/>
  <c r="D105" i="14"/>
  <c r="D91" i="14"/>
  <c r="D100" i="14" s="1"/>
  <c r="J50" i="14"/>
  <c r="K43" i="14"/>
  <c r="K50" i="14" s="1"/>
  <c r="N27" i="14"/>
  <c r="N37" i="14" s="1"/>
  <c r="H67" i="14"/>
  <c r="H74" i="14"/>
  <c r="I73" i="14"/>
  <c r="L42" i="14"/>
  <c r="M41" i="14"/>
  <c r="G75" i="14"/>
  <c r="G84" i="14" s="1"/>
  <c r="F84" i="14"/>
  <c r="C114" i="14"/>
  <c r="G85" i="14" l="1"/>
  <c r="N35" i="14"/>
  <c r="N36" i="14"/>
  <c r="I66" i="14"/>
  <c r="D98" i="14"/>
  <c r="N34" i="14"/>
  <c r="G82" i="14"/>
  <c r="H75" i="14"/>
  <c r="H84" i="14" s="1"/>
  <c r="K51" i="14"/>
  <c r="G89" i="14"/>
  <c r="F90" i="14"/>
  <c r="P21" i="14"/>
  <c r="G83" i="14"/>
  <c r="N41" i="14"/>
  <c r="M42" i="14"/>
  <c r="K52" i="14"/>
  <c r="D99" i="14"/>
  <c r="I67" i="14"/>
  <c r="P26" i="14"/>
  <c r="Q25" i="14"/>
  <c r="Q11" i="14"/>
  <c r="Q18" i="14" s="1"/>
  <c r="P18" i="14"/>
  <c r="J73" i="14"/>
  <c r="I74" i="14"/>
  <c r="L43" i="14"/>
  <c r="L52" i="14" s="1"/>
  <c r="L53" i="14"/>
  <c r="K53" i="14"/>
  <c r="E105" i="14"/>
  <c r="D106" i="14"/>
  <c r="I68" i="14"/>
  <c r="O27" i="14"/>
  <c r="O35" i="14" s="1"/>
  <c r="R10" i="14"/>
  <c r="S9" i="14"/>
  <c r="J59" i="14"/>
  <c r="J67" i="14" s="1"/>
  <c r="P19" i="14"/>
  <c r="D101" i="14"/>
  <c r="C123" i="14"/>
  <c r="C131" i="14" s="1"/>
  <c r="C120" i="14"/>
  <c r="D119" i="14"/>
  <c r="C119" i="14"/>
  <c r="E91" i="14"/>
  <c r="K58" i="14"/>
  <c r="L57" i="14"/>
  <c r="O34" i="14" l="1"/>
  <c r="O36" i="14"/>
  <c r="Q19" i="14"/>
  <c r="O37" i="14"/>
  <c r="L50" i="14"/>
  <c r="H85" i="14"/>
  <c r="C121" i="14"/>
  <c r="J68" i="14"/>
  <c r="L51" i="14"/>
  <c r="H82" i="14"/>
  <c r="E101" i="14"/>
  <c r="J69" i="14"/>
  <c r="Q20" i="14"/>
  <c r="O41" i="14"/>
  <c r="N42" i="14"/>
  <c r="G90" i="14"/>
  <c r="H89" i="14"/>
  <c r="K73" i="14"/>
  <c r="J74" i="14"/>
  <c r="P27" i="14"/>
  <c r="P36" i="14" s="1"/>
  <c r="F91" i="14"/>
  <c r="F100" i="14" s="1"/>
  <c r="C132" i="14"/>
  <c r="L58" i="14"/>
  <c r="M57" i="14"/>
  <c r="E99" i="14"/>
  <c r="J66" i="14"/>
  <c r="S10" i="14"/>
  <c r="T9" i="14"/>
  <c r="D107" i="14"/>
  <c r="Q21" i="14"/>
  <c r="H83" i="14"/>
  <c r="M43" i="14"/>
  <c r="M53" i="14" s="1"/>
  <c r="E98" i="14"/>
  <c r="C138" i="14"/>
  <c r="D121" i="14"/>
  <c r="C133" i="14"/>
  <c r="K59" i="14"/>
  <c r="K69" i="14" s="1"/>
  <c r="E100" i="14"/>
  <c r="C130" i="14"/>
  <c r="R18" i="14"/>
  <c r="R11" i="14"/>
  <c r="R21" i="14" s="1"/>
  <c r="F105" i="14"/>
  <c r="E106" i="14"/>
  <c r="I75" i="14"/>
  <c r="I84" i="14" s="1"/>
  <c r="R25" i="14"/>
  <c r="Q26" i="14"/>
  <c r="K66" i="14" l="1"/>
  <c r="K68" i="14"/>
  <c r="M50" i="14"/>
  <c r="K67" i="14"/>
  <c r="D117" i="14"/>
  <c r="J75" i="14"/>
  <c r="J85" i="14" s="1"/>
  <c r="I82" i="14"/>
  <c r="C139" i="14"/>
  <c r="C147" i="14" s="1"/>
  <c r="C136" i="14"/>
  <c r="D135" i="14"/>
  <c r="C135" i="14"/>
  <c r="M51" i="14"/>
  <c r="D114" i="14"/>
  <c r="U9" i="14"/>
  <c r="T10" i="14"/>
  <c r="F99" i="14"/>
  <c r="P34" i="14"/>
  <c r="K74" i="14"/>
  <c r="L73" i="14"/>
  <c r="N43" i="14"/>
  <c r="N53" i="14" s="1"/>
  <c r="I85" i="14"/>
  <c r="D122" i="14"/>
  <c r="E121" i="14"/>
  <c r="G91" i="14"/>
  <c r="G100" i="14" s="1"/>
  <c r="G101" i="14"/>
  <c r="E107" i="14"/>
  <c r="E115" i="14" s="1"/>
  <c r="R19" i="14"/>
  <c r="Q27" i="14"/>
  <c r="Q36" i="14" s="1"/>
  <c r="I83" i="14"/>
  <c r="G105" i="14"/>
  <c r="F106" i="14"/>
  <c r="R20" i="14"/>
  <c r="M52" i="14"/>
  <c r="D115" i="14"/>
  <c r="S11" i="14"/>
  <c r="S21" i="14" s="1"/>
  <c r="N57" i="14"/>
  <c r="M58" i="14"/>
  <c r="F98" i="14"/>
  <c r="F101" i="14"/>
  <c r="P35" i="14"/>
  <c r="O42" i="14"/>
  <c r="P41" i="14"/>
  <c r="S25" i="14"/>
  <c r="R26" i="14"/>
  <c r="D116" i="14"/>
  <c r="L59" i="14"/>
  <c r="L68" i="14" s="1"/>
  <c r="L67" i="14"/>
  <c r="P37" i="14"/>
  <c r="H90" i="14"/>
  <c r="I89" i="14"/>
  <c r="C149" i="14" l="1"/>
  <c r="N51" i="14"/>
  <c r="G99" i="14"/>
  <c r="N52" i="14"/>
  <c r="C146" i="14"/>
  <c r="G98" i="14"/>
  <c r="N50" i="14"/>
  <c r="C148" i="14"/>
  <c r="J82" i="14"/>
  <c r="L69" i="14"/>
  <c r="J83" i="14"/>
  <c r="J84" i="14"/>
  <c r="L66" i="14"/>
  <c r="J89" i="14"/>
  <c r="I90" i="14"/>
  <c r="H91" i="14"/>
  <c r="H99" i="14" s="1"/>
  <c r="P42" i="14"/>
  <c r="Q41" i="14"/>
  <c r="S19" i="14"/>
  <c r="F115" i="14"/>
  <c r="F107" i="14"/>
  <c r="F116" i="14" s="1"/>
  <c r="Q34" i="14"/>
  <c r="E116" i="14"/>
  <c r="F121" i="14"/>
  <c r="E122" i="14"/>
  <c r="S26" i="14"/>
  <c r="T25" i="14"/>
  <c r="Q37" i="14"/>
  <c r="O43" i="14"/>
  <c r="O51" i="14" s="1"/>
  <c r="M59" i="14"/>
  <c r="M67" i="14" s="1"/>
  <c r="S20" i="14"/>
  <c r="G106" i="14"/>
  <c r="H105" i="14"/>
  <c r="Q35" i="14"/>
  <c r="E117" i="14"/>
  <c r="D123" i="14"/>
  <c r="D133" i="14" s="1"/>
  <c r="L74" i="14"/>
  <c r="M73" i="14"/>
  <c r="T11" i="14"/>
  <c r="T21" i="14" s="1"/>
  <c r="S18" i="14"/>
  <c r="R27" i="14"/>
  <c r="R35" i="14" s="1"/>
  <c r="R34" i="14"/>
  <c r="O57" i="14"/>
  <c r="N58" i="14"/>
  <c r="E114" i="14"/>
  <c r="K75" i="14"/>
  <c r="K84" i="14" s="1"/>
  <c r="V9" i="14"/>
  <c r="U10" i="14"/>
  <c r="C137" i="14"/>
  <c r="D130" i="14" l="1"/>
  <c r="D131" i="14"/>
  <c r="T19" i="14"/>
  <c r="T20" i="14"/>
  <c r="R37" i="14"/>
  <c r="R36" i="14"/>
  <c r="D132" i="14"/>
  <c r="O50" i="14"/>
  <c r="M66" i="14"/>
  <c r="H98" i="14"/>
  <c r="N59" i="14"/>
  <c r="N68" i="14" s="1"/>
  <c r="V10" i="14"/>
  <c r="W9" i="14"/>
  <c r="K85" i="14"/>
  <c r="O58" i="14"/>
  <c r="P57" i="14"/>
  <c r="T18" i="14"/>
  <c r="N73" i="14"/>
  <c r="M74" i="14"/>
  <c r="M68" i="14"/>
  <c r="O52" i="14"/>
  <c r="T26" i="14"/>
  <c r="U25" i="14"/>
  <c r="E123" i="14"/>
  <c r="E130" i="14" s="1"/>
  <c r="F117" i="14"/>
  <c r="P43" i="14"/>
  <c r="P52" i="14" s="1"/>
  <c r="H100" i="14"/>
  <c r="I91" i="14"/>
  <c r="I98" i="14" s="1"/>
  <c r="C154" i="14"/>
  <c r="D137" i="14"/>
  <c r="K82" i="14"/>
  <c r="L75" i="14"/>
  <c r="L83" i="14" s="1"/>
  <c r="M69" i="14"/>
  <c r="O53" i="14"/>
  <c r="S27" i="14"/>
  <c r="S34" i="14" s="1"/>
  <c r="G121" i="14"/>
  <c r="F122" i="14"/>
  <c r="F114" i="14"/>
  <c r="H101" i="14"/>
  <c r="K89" i="14"/>
  <c r="J90" i="14"/>
  <c r="H106" i="14"/>
  <c r="I105" i="14"/>
  <c r="K83" i="14"/>
  <c r="U11" i="14"/>
  <c r="U21" i="14" s="1"/>
  <c r="G107" i="14"/>
  <c r="G117" i="14" s="1"/>
  <c r="R41" i="14"/>
  <c r="Q42" i="14"/>
  <c r="L82" i="14" l="1"/>
  <c r="U18" i="14"/>
  <c r="E131" i="14"/>
  <c r="U20" i="14"/>
  <c r="S35" i="14"/>
  <c r="L84" i="14"/>
  <c r="I99" i="14"/>
  <c r="F123" i="14"/>
  <c r="F132" i="14" s="1"/>
  <c r="D138" i="14"/>
  <c r="E137" i="14"/>
  <c r="P53" i="14"/>
  <c r="T37" i="14"/>
  <c r="T27" i="14"/>
  <c r="T35" i="14" s="1"/>
  <c r="M75" i="14"/>
  <c r="M85" i="14" s="1"/>
  <c r="O59" i="14"/>
  <c r="O69" i="14" s="1"/>
  <c r="O67" i="14"/>
  <c r="N69" i="14"/>
  <c r="G114" i="14"/>
  <c r="J91" i="14"/>
  <c r="J101" i="14" s="1"/>
  <c r="G115" i="14"/>
  <c r="U19" i="14"/>
  <c r="J105" i="14"/>
  <c r="I106" i="14"/>
  <c r="K90" i="14"/>
  <c r="L89" i="14"/>
  <c r="G122" i="14"/>
  <c r="H121" i="14"/>
  <c r="S36" i="14"/>
  <c r="L85" i="14"/>
  <c r="C155" i="14"/>
  <c r="C162" i="14" s="1"/>
  <c r="C152" i="14"/>
  <c r="D151" i="14"/>
  <c r="C151" i="14"/>
  <c r="I100" i="14"/>
  <c r="P50" i="14"/>
  <c r="E132" i="14"/>
  <c r="O73" i="14"/>
  <c r="N74" i="14"/>
  <c r="N66" i="14"/>
  <c r="G116" i="14"/>
  <c r="H107" i="14"/>
  <c r="H117" i="14" s="1"/>
  <c r="H115" i="14"/>
  <c r="H114" i="14"/>
  <c r="S37" i="14"/>
  <c r="I101" i="14"/>
  <c r="P51" i="14"/>
  <c r="E133" i="14"/>
  <c r="W10" i="14"/>
  <c r="X9" i="14"/>
  <c r="N67" i="14"/>
  <c r="Q43" i="14"/>
  <c r="Q53" i="14" s="1"/>
  <c r="S41" i="14"/>
  <c r="R42" i="14"/>
  <c r="V25" i="14"/>
  <c r="U26" i="14"/>
  <c r="P58" i="14"/>
  <c r="Q57" i="14"/>
  <c r="V11" i="14"/>
  <c r="V20" i="14" s="1"/>
  <c r="C163" i="14" l="1"/>
  <c r="C164" i="14"/>
  <c r="H116" i="14"/>
  <c r="O66" i="14"/>
  <c r="J99" i="14"/>
  <c r="Q50" i="14"/>
  <c r="C153" i="14"/>
  <c r="C165" i="14"/>
  <c r="O68" i="14"/>
  <c r="M83" i="14"/>
  <c r="Q51" i="14"/>
  <c r="V21" i="14"/>
  <c r="W25" i="14"/>
  <c r="V26" i="14"/>
  <c r="G123" i="14"/>
  <c r="G132" i="14" s="1"/>
  <c r="K105" i="14"/>
  <c r="J106" i="14"/>
  <c r="J98" i="14"/>
  <c r="M82" i="14"/>
  <c r="T36" i="14"/>
  <c r="V18" i="14"/>
  <c r="R57" i="14"/>
  <c r="Q58" i="14"/>
  <c r="Y9" i="14"/>
  <c r="X10" i="14"/>
  <c r="M89" i="14"/>
  <c r="L90" i="14"/>
  <c r="F133" i="14"/>
  <c r="R43" i="14"/>
  <c r="R51" i="14" s="1"/>
  <c r="C170" i="14"/>
  <c r="D153" i="14"/>
  <c r="V19" i="14"/>
  <c r="P59" i="14"/>
  <c r="P68" i="14" s="1"/>
  <c r="S42" i="14"/>
  <c r="T41" i="14"/>
  <c r="Q52" i="14"/>
  <c r="W11" i="14"/>
  <c r="W20" i="14" s="1"/>
  <c r="N75" i="14"/>
  <c r="N84" i="14" s="1"/>
  <c r="K91" i="14"/>
  <c r="K98" i="14" s="1"/>
  <c r="K99" i="14"/>
  <c r="J100" i="14"/>
  <c r="M84" i="14"/>
  <c r="T34" i="14"/>
  <c r="F137" i="14"/>
  <c r="E138" i="14"/>
  <c r="F130" i="14"/>
  <c r="U27" i="14"/>
  <c r="U37" i="14" s="1"/>
  <c r="O74" i="14"/>
  <c r="P73" i="14"/>
  <c r="H122" i="14"/>
  <c r="I121" i="14"/>
  <c r="I107" i="14"/>
  <c r="I116" i="14" s="1"/>
  <c r="D139" i="14"/>
  <c r="D149" i="14" s="1"/>
  <c r="D146" i="14"/>
  <c r="F131" i="14"/>
  <c r="D147" i="14" l="1"/>
  <c r="D148" i="14"/>
  <c r="W21" i="14"/>
  <c r="U34" i="14"/>
  <c r="K100" i="14"/>
  <c r="P69" i="14"/>
  <c r="G133" i="14"/>
  <c r="U35" i="14"/>
  <c r="K101" i="14"/>
  <c r="R52" i="14"/>
  <c r="I117" i="14"/>
  <c r="C171" i="14"/>
  <c r="C178" i="14" s="1"/>
  <c r="C168" i="14"/>
  <c r="D167" i="14"/>
  <c r="C167" i="14"/>
  <c r="I114" i="14"/>
  <c r="J121" i="14"/>
  <c r="I122" i="14"/>
  <c r="N82" i="14"/>
  <c r="W18" i="14"/>
  <c r="N89" i="14"/>
  <c r="M90" i="14"/>
  <c r="V27" i="14"/>
  <c r="V37" i="14" s="1"/>
  <c r="N85" i="14"/>
  <c r="L91" i="14"/>
  <c r="L101" i="14" s="1"/>
  <c r="Z9" i="14"/>
  <c r="Y10" i="14"/>
  <c r="O75" i="14"/>
  <c r="O83" i="14" s="1"/>
  <c r="O84" i="14"/>
  <c r="O82" i="14"/>
  <c r="E139" i="14"/>
  <c r="E149" i="14" s="1"/>
  <c r="P66" i="14"/>
  <c r="R53" i="14"/>
  <c r="Q59" i="14"/>
  <c r="Q66" i="14" s="1"/>
  <c r="G130" i="14"/>
  <c r="I115" i="14"/>
  <c r="H123" i="14"/>
  <c r="H131" i="14" s="1"/>
  <c r="H132" i="14"/>
  <c r="U36" i="14"/>
  <c r="G137" i="14"/>
  <c r="F138" i="14"/>
  <c r="N83" i="14"/>
  <c r="W19" i="14"/>
  <c r="P67" i="14"/>
  <c r="R50" i="14"/>
  <c r="S57" i="14"/>
  <c r="R58" i="14"/>
  <c r="G131" i="14"/>
  <c r="W26" i="14"/>
  <c r="X25" i="14"/>
  <c r="P74" i="14"/>
  <c r="Q73" i="14"/>
  <c r="S43" i="14"/>
  <c r="S52" i="14" s="1"/>
  <c r="K106" i="14"/>
  <c r="L105" i="14"/>
  <c r="U41" i="14"/>
  <c r="T42" i="14"/>
  <c r="D154" i="14"/>
  <c r="E153" i="14"/>
  <c r="X11" i="14"/>
  <c r="X18" i="14" s="1"/>
  <c r="J107" i="14"/>
  <c r="J117" i="14" s="1"/>
  <c r="C169" i="14" l="1"/>
  <c r="L100" i="14"/>
  <c r="X19" i="14"/>
  <c r="J116" i="14"/>
  <c r="Q67" i="14"/>
  <c r="E146" i="14"/>
  <c r="S50" i="14"/>
  <c r="S51" i="14"/>
  <c r="E147" i="14"/>
  <c r="L98" i="14"/>
  <c r="V34" i="14"/>
  <c r="J114" i="14"/>
  <c r="J115" i="14"/>
  <c r="S53" i="14"/>
  <c r="H130" i="14"/>
  <c r="E148" i="14"/>
  <c r="L99" i="14"/>
  <c r="V35" i="14"/>
  <c r="D155" i="14"/>
  <c r="D162" i="14" s="1"/>
  <c r="Z10" i="14"/>
  <c r="AA9" i="14"/>
  <c r="M91" i="14"/>
  <c r="M100" i="14" s="1"/>
  <c r="I123" i="14"/>
  <c r="I133" i="14" s="1"/>
  <c r="X20" i="14"/>
  <c r="T43" i="14"/>
  <c r="T53" i="14" s="1"/>
  <c r="L106" i="14"/>
  <c r="M105" i="14"/>
  <c r="P75" i="14"/>
  <c r="P85" i="14" s="1"/>
  <c r="R59" i="14"/>
  <c r="R69" i="14" s="1"/>
  <c r="H133" i="14"/>
  <c r="Q68" i="14"/>
  <c r="O85" i="14"/>
  <c r="V36" i="14"/>
  <c r="N90" i="14"/>
  <c r="O89" i="14"/>
  <c r="K121" i="14"/>
  <c r="J122" i="14"/>
  <c r="C186" i="14"/>
  <c r="D169" i="14"/>
  <c r="C179" i="14"/>
  <c r="K107" i="14"/>
  <c r="K117" i="14" s="1"/>
  <c r="K114" i="14"/>
  <c r="X26" i="14"/>
  <c r="Y25" i="14"/>
  <c r="S58" i="14"/>
  <c r="T57" i="14"/>
  <c r="Q69" i="14"/>
  <c r="C180" i="14"/>
  <c r="R73" i="14"/>
  <c r="Q74" i="14"/>
  <c r="G138" i="14"/>
  <c r="H137" i="14"/>
  <c r="X21" i="14"/>
  <c r="V41" i="14"/>
  <c r="U42" i="14"/>
  <c r="F153" i="14"/>
  <c r="E154" i="14"/>
  <c r="W27" i="14"/>
  <c r="W37" i="14" s="1"/>
  <c r="F139" i="14"/>
  <c r="F148" i="14" s="1"/>
  <c r="Y11" i="14"/>
  <c r="Y21" i="14" s="1"/>
  <c r="C181" i="14"/>
  <c r="K115" i="14" l="1"/>
  <c r="R66" i="14"/>
  <c r="Y18" i="14"/>
  <c r="F146" i="14"/>
  <c r="Y19" i="14"/>
  <c r="F147" i="14"/>
  <c r="Y20" i="14"/>
  <c r="W34" i="14"/>
  <c r="T51" i="14"/>
  <c r="I130" i="14"/>
  <c r="T50" i="14"/>
  <c r="S59" i="14"/>
  <c r="S68" i="14" s="1"/>
  <c r="M101" i="14"/>
  <c r="W35" i="14"/>
  <c r="G153" i="14"/>
  <c r="F154" i="14"/>
  <c r="H138" i="14"/>
  <c r="I137" i="14"/>
  <c r="Z25" i="14"/>
  <c r="Y26" i="14"/>
  <c r="K116" i="14"/>
  <c r="D170" i="14"/>
  <c r="E169" i="14"/>
  <c r="O90" i="14"/>
  <c r="P89" i="14"/>
  <c r="R67" i="14"/>
  <c r="P83" i="14"/>
  <c r="N105" i="14"/>
  <c r="M106" i="14"/>
  <c r="T52" i="14"/>
  <c r="I131" i="14"/>
  <c r="M98" i="14"/>
  <c r="AA10" i="14"/>
  <c r="AB9" i="14"/>
  <c r="D163" i="14"/>
  <c r="S73" i="14"/>
  <c r="R74" i="14"/>
  <c r="K122" i="14"/>
  <c r="L121" i="14"/>
  <c r="P82" i="14"/>
  <c r="F149" i="14"/>
  <c r="W36" i="14"/>
  <c r="U52" i="14"/>
  <c r="U43" i="14"/>
  <c r="U53" i="14" s="1"/>
  <c r="G139" i="14"/>
  <c r="G147" i="14" s="1"/>
  <c r="X27" i="14"/>
  <c r="X36" i="14" s="1"/>
  <c r="C187" i="14"/>
  <c r="C194" i="14" s="1"/>
  <c r="C184" i="14"/>
  <c r="D183" i="14"/>
  <c r="C197" i="14"/>
  <c r="C196" i="14"/>
  <c r="C195" i="14"/>
  <c r="C183" i="14"/>
  <c r="C185" i="14" s="1"/>
  <c r="N91" i="14"/>
  <c r="N101" i="14" s="1"/>
  <c r="R68" i="14"/>
  <c r="P84" i="14"/>
  <c r="L107" i="14"/>
  <c r="L116" i="14" s="1"/>
  <c r="I132" i="14"/>
  <c r="M99" i="14"/>
  <c r="Z11" i="14"/>
  <c r="Z21" i="14" s="1"/>
  <c r="D164" i="14"/>
  <c r="E155" i="14"/>
  <c r="E162" i="14" s="1"/>
  <c r="V42" i="14"/>
  <c r="W41" i="14"/>
  <c r="Q75" i="14"/>
  <c r="Q82" i="14" s="1"/>
  <c r="T58" i="14"/>
  <c r="U57" i="14"/>
  <c r="J123" i="14"/>
  <c r="J133" i="14" s="1"/>
  <c r="D165" i="14"/>
  <c r="S66" i="14" l="1"/>
  <c r="S67" i="14"/>
  <c r="G146" i="14"/>
  <c r="S69" i="14"/>
  <c r="Z19" i="14"/>
  <c r="N100" i="14"/>
  <c r="Z20" i="14"/>
  <c r="J132" i="14"/>
  <c r="Z18" i="14"/>
  <c r="J130" i="14"/>
  <c r="L115" i="14"/>
  <c r="N98" i="14"/>
  <c r="X35" i="14"/>
  <c r="U50" i="14"/>
  <c r="X37" i="14"/>
  <c r="X34" i="14"/>
  <c r="Q85" i="14"/>
  <c r="V57" i="14"/>
  <c r="U58" i="14"/>
  <c r="Q83" i="14"/>
  <c r="V43" i="14"/>
  <c r="V51" i="14" s="1"/>
  <c r="E163" i="14"/>
  <c r="L117" i="14"/>
  <c r="C202" i="14"/>
  <c r="D185" i="14"/>
  <c r="G148" i="14"/>
  <c r="L122" i="14"/>
  <c r="M121" i="14"/>
  <c r="S74" i="14"/>
  <c r="T73" i="14"/>
  <c r="O105" i="14"/>
  <c r="N106" i="14"/>
  <c r="O91" i="14"/>
  <c r="O101" i="14" s="1"/>
  <c r="Y27" i="14"/>
  <c r="Y34" i="14" s="1"/>
  <c r="H139" i="14"/>
  <c r="H148" i="14" s="1"/>
  <c r="H147" i="14"/>
  <c r="J131" i="14"/>
  <c r="T59" i="14"/>
  <c r="T68" i="14" s="1"/>
  <c r="Q84" i="14"/>
  <c r="E164" i="14"/>
  <c r="L114" i="14"/>
  <c r="N99" i="14"/>
  <c r="G149" i="14"/>
  <c r="U51" i="14"/>
  <c r="K123" i="14"/>
  <c r="K131" i="14" s="1"/>
  <c r="F169" i="14"/>
  <c r="E170" i="14"/>
  <c r="AA25" i="14"/>
  <c r="Z26" i="14"/>
  <c r="F155" i="14"/>
  <c r="F164" i="14" s="1"/>
  <c r="E165" i="14"/>
  <c r="AC9" i="14"/>
  <c r="AB10" i="14"/>
  <c r="D171" i="14"/>
  <c r="D178" i="14" s="1"/>
  <c r="G154" i="14"/>
  <c r="H153" i="14"/>
  <c r="W42" i="14"/>
  <c r="X41" i="14"/>
  <c r="R82" i="14"/>
  <c r="R75" i="14"/>
  <c r="R85" i="14" s="1"/>
  <c r="AA11" i="14"/>
  <c r="AA19" i="14" s="1"/>
  <c r="M114" i="14"/>
  <c r="M107" i="14"/>
  <c r="M115" i="14" s="1"/>
  <c r="Q89" i="14"/>
  <c r="P90" i="14"/>
  <c r="J137" i="14"/>
  <c r="I138" i="14"/>
  <c r="D180" i="14" l="1"/>
  <c r="T67" i="14"/>
  <c r="M116" i="14"/>
  <c r="R84" i="14"/>
  <c r="D179" i="14"/>
  <c r="H146" i="14"/>
  <c r="O98" i="14"/>
  <c r="T69" i="14"/>
  <c r="O99" i="14"/>
  <c r="F163" i="14"/>
  <c r="O100" i="14"/>
  <c r="K130" i="14"/>
  <c r="T66" i="14"/>
  <c r="AA20" i="14"/>
  <c r="H154" i="14"/>
  <c r="I153" i="14"/>
  <c r="AB11" i="14"/>
  <c r="AB20" i="14" s="1"/>
  <c r="F165" i="14"/>
  <c r="G169" i="14"/>
  <c r="F170" i="14"/>
  <c r="K132" i="14"/>
  <c r="H149" i="14"/>
  <c r="Y35" i="14"/>
  <c r="N107" i="14"/>
  <c r="N115" i="14" s="1"/>
  <c r="N121" i="14"/>
  <c r="M122" i="14"/>
  <c r="E185" i="14"/>
  <c r="D186" i="14"/>
  <c r="V52" i="14"/>
  <c r="W57" i="14"/>
  <c r="V58" i="14"/>
  <c r="I139" i="14"/>
  <c r="I147" i="14" s="1"/>
  <c r="M117" i="14"/>
  <c r="AA21" i="14"/>
  <c r="R83" i="14"/>
  <c r="G155" i="14"/>
  <c r="G164" i="14" s="1"/>
  <c r="AD9" i="14"/>
  <c r="AC10" i="14"/>
  <c r="F162" i="14"/>
  <c r="Z27" i="14"/>
  <c r="Z36" i="14" s="1"/>
  <c r="K133" i="14"/>
  <c r="Y36" i="14"/>
  <c r="O106" i="14"/>
  <c r="P105" i="14"/>
  <c r="L123" i="14"/>
  <c r="L133" i="14" s="1"/>
  <c r="C203" i="14"/>
  <c r="C212" i="14" s="1"/>
  <c r="C200" i="14"/>
  <c r="C211" i="14"/>
  <c r="D199" i="14"/>
  <c r="C199" i="14"/>
  <c r="V53" i="14"/>
  <c r="AA26" i="14"/>
  <c r="AB25" i="14"/>
  <c r="Y37" i="14"/>
  <c r="T74" i="14"/>
  <c r="U73" i="14"/>
  <c r="V50" i="14"/>
  <c r="R89" i="14"/>
  <c r="Q90" i="14"/>
  <c r="K137" i="14"/>
  <c r="J138" i="14"/>
  <c r="AA18" i="14"/>
  <c r="Y41" i="14"/>
  <c r="X42" i="14"/>
  <c r="P91" i="14"/>
  <c r="P101" i="14" s="1"/>
  <c r="W43" i="14"/>
  <c r="W52" i="14" s="1"/>
  <c r="W53" i="14"/>
  <c r="W50" i="14"/>
  <c r="D181" i="14"/>
  <c r="E171" i="14"/>
  <c r="E178" i="14" s="1"/>
  <c r="S75" i="14"/>
  <c r="S84" i="14" s="1"/>
  <c r="U59" i="14"/>
  <c r="U68" i="14" s="1"/>
  <c r="C210" i="14" l="1"/>
  <c r="L132" i="14"/>
  <c r="C213" i="14"/>
  <c r="L131" i="14"/>
  <c r="G165" i="14"/>
  <c r="I148" i="14"/>
  <c r="E179" i="14"/>
  <c r="S85" i="14"/>
  <c r="E180" i="14"/>
  <c r="L130" i="14"/>
  <c r="G162" i="14"/>
  <c r="N116" i="14"/>
  <c r="AB21" i="14"/>
  <c r="T75" i="14"/>
  <c r="T85" i="14" s="1"/>
  <c r="P98" i="14"/>
  <c r="S89" i="14"/>
  <c r="R90" i="14"/>
  <c r="O107" i="14"/>
  <c r="O117" i="14" s="1"/>
  <c r="O114" i="14"/>
  <c r="Z37" i="14"/>
  <c r="I149" i="14"/>
  <c r="D187" i="14"/>
  <c r="N117" i="14"/>
  <c r="F171" i="14"/>
  <c r="F180" i="14" s="1"/>
  <c r="AB18" i="14"/>
  <c r="Q91" i="14"/>
  <c r="Q98" i="14" s="1"/>
  <c r="Q105" i="14"/>
  <c r="P106" i="14"/>
  <c r="Z34" i="14"/>
  <c r="U66" i="14"/>
  <c r="S82" i="14"/>
  <c r="J146" i="14"/>
  <c r="J139" i="14"/>
  <c r="J149" i="14" s="1"/>
  <c r="AB26" i="14"/>
  <c r="AC25" i="14"/>
  <c r="Z35" i="14"/>
  <c r="AC11" i="14"/>
  <c r="AC19" i="14" s="1"/>
  <c r="G163" i="14"/>
  <c r="I146" i="14"/>
  <c r="V59" i="14"/>
  <c r="V69" i="14" s="1"/>
  <c r="F185" i="14"/>
  <c r="E186" i="14"/>
  <c r="N114" i="14"/>
  <c r="G170" i="14"/>
  <c r="H169" i="14"/>
  <c r="AB19" i="14"/>
  <c r="J153" i="14"/>
  <c r="I154" i="14"/>
  <c r="U69" i="14"/>
  <c r="Z41" i="14"/>
  <c r="Y42" i="14"/>
  <c r="O121" i="14"/>
  <c r="N122" i="14"/>
  <c r="U67" i="14"/>
  <c r="S83" i="14"/>
  <c r="E181" i="14"/>
  <c r="W51" i="14"/>
  <c r="P99" i="14"/>
  <c r="P100" i="14"/>
  <c r="X43" i="14"/>
  <c r="X51" i="14" s="1"/>
  <c r="K138" i="14"/>
  <c r="L137" i="14"/>
  <c r="V73" i="14"/>
  <c r="U74" i="14"/>
  <c r="AA27" i="14"/>
  <c r="AA37" i="14" s="1"/>
  <c r="C201" i="14"/>
  <c r="AD10" i="14"/>
  <c r="AE9" i="14"/>
  <c r="W58" i="14"/>
  <c r="X57" i="14"/>
  <c r="M123" i="14"/>
  <c r="M131" i="14" s="1"/>
  <c r="H155" i="14"/>
  <c r="H165" i="14" s="1"/>
  <c r="O115" i="14" l="1"/>
  <c r="X52" i="14"/>
  <c r="AC20" i="14"/>
  <c r="Q99" i="14"/>
  <c r="M132" i="14"/>
  <c r="H162" i="14"/>
  <c r="V66" i="14"/>
  <c r="J147" i="14"/>
  <c r="Q100" i="14"/>
  <c r="V67" i="14"/>
  <c r="V68" i="14"/>
  <c r="T82" i="14"/>
  <c r="Z42" i="14"/>
  <c r="AA41" i="14"/>
  <c r="E187" i="14"/>
  <c r="E195" i="14" s="1"/>
  <c r="R105" i="14"/>
  <c r="Q106" i="14"/>
  <c r="D197" i="14"/>
  <c r="AE10" i="14"/>
  <c r="AF9" i="14"/>
  <c r="AA34" i="14"/>
  <c r="M133" i="14"/>
  <c r="X53" i="14"/>
  <c r="N123" i="14"/>
  <c r="N133" i="14" s="1"/>
  <c r="AC21" i="14"/>
  <c r="AD25" i="14"/>
  <c r="AC26" i="14"/>
  <c r="F181" i="14"/>
  <c r="D194" i="14"/>
  <c r="O116" i="14"/>
  <c r="R91" i="14"/>
  <c r="R98" i="14" s="1"/>
  <c r="T83" i="14"/>
  <c r="H163" i="14"/>
  <c r="AD11" i="14"/>
  <c r="AD21" i="14" s="1"/>
  <c r="AA35" i="14"/>
  <c r="U75" i="14"/>
  <c r="U83" i="14" s="1"/>
  <c r="H170" i="14"/>
  <c r="I169" i="14"/>
  <c r="F186" i="14"/>
  <c r="G185" i="14"/>
  <c r="H164" i="14"/>
  <c r="M130" i="14"/>
  <c r="X58" i="14"/>
  <c r="Y57" i="14"/>
  <c r="AA36" i="14"/>
  <c r="W73" i="14"/>
  <c r="V74" i="14"/>
  <c r="X50" i="14"/>
  <c r="O122" i="14"/>
  <c r="P121" i="14"/>
  <c r="I155" i="14"/>
  <c r="I162" i="14" s="1"/>
  <c r="G171" i="14"/>
  <c r="G180" i="14" s="1"/>
  <c r="AC18" i="14"/>
  <c r="AB27" i="14"/>
  <c r="AB36" i="14" s="1"/>
  <c r="J148" i="14"/>
  <c r="Q101" i="14"/>
  <c r="F178" i="14"/>
  <c r="D195" i="14"/>
  <c r="S90" i="14"/>
  <c r="T89" i="14"/>
  <c r="T84" i="14"/>
  <c r="K139" i="14"/>
  <c r="K147" i="14" s="1"/>
  <c r="W59" i="14"/>
  <c r="W69" i="14" s="1"/>
  <c r="C218" i="14"/>
  <c r="D201" i="14"/>
  <c r="L138" i="14"/>
  <c r="M137" i="14"/>
  <c r="Y43" i="14"/>
  <c r="Y51" i="14" s="1"/>
  <c r="K153" i="14"/>
  <c r="J154" i="14"/>
  <c r="P107" i="14"/>
  <c r="P116" i="14" s="1"/>
  <c r="F179" i="14"/>
  <c r="D196" i="14"/>
  <c r="AD19" i="14" l="1"/>
  <c r="K149" i="14"/>
  <c r="N132" i="14"/>
  <c r="I164" i="14"/>
  <c r="K146" i="14"/>
  <c r="K148" i="14"/>
  <c r="G178" i="14"/>
  <c r="N130" i="14"/>
  <c r="P117" i="14"/>
  <c r="Y50" i="14"/>
  <c r="N137" i="14"/>
  <c r="M138" i="14"/>
  <c r="W66" i="14"/>
  <c r="P114" i="14"/>
  <c r="L139" i="14"/>
  <c r="L149" i="14" s="1"/>
  <c r="W67" i="14"/>
  <c r="AB37" i="14"/>
  <c r="P122" i="14"/>
  <c r="Q121" i="14"/>
  <c r="P115" i="14"/>
  <c r="K154" i="14"/>
  <c r="L153" i="14"/>
  <c r="Y52" i="14"/>
  <c r="D202" i="14"/>
  <c r="E201" i="14"/>
  <c r="W68" i="14"/>
  <c r="AB34" i="14"/>
  <c r="G181" i="14"/>
  <c r="I163" i="14"/>
  <c r="O123" i="14"/>
  <c r="O133" i="14" s="1"/>
  <c r="H171" i="14"/>
  <c r="H181" i="14" s="1"/>
  <c r="U84" i="14"/>
  <c r="AD18" i="14"/>
  <c r="R99" i="14"/>
  <c r="AE25" i="14"/>
  <c r="AD26" i="14"/>
  <c r="N131" i="14"/>
  <c r="R106" i="14"/>
  <c r="S105" i="14"/>
  <c r="E196" i="14"/>
  <c r="Y53" i="14"/>
  <c r="T90" i="14"/>
  <c r="U89" i="14"/>
  <c r="AB35" i="14"/>
  <c r="Z57" i="14"/>
  <c r="Y58" i="14"/>
  <c r="G186" i="14"/>
  <c r="H185" i="14"/>
  <c r="U85" i="14"/>
  <c r="R100" i="14"/>
  <c r="E197" i="14"/>
  <c r="S91" i="14"/>
  <c r="S101" i="14" s="1"/>
  <c r="G179" i="14"/>
  <c r="I165" i="14"/>
  <c r="V75" i="14"/>
  <c r="V84" i="14" s="1"/>
  <c r="X59" i="14"/>
  <c r="X69" i="14" s="1"/>
  <c r="F187" i="14"/>
  <c r="F197" i="14" s="1"/>
  <c r="F194" i="14"/>
  <c r="U82" i="14"/>
  <c r="AD20" i="14"/>
  <c r="R101" i="14"/>
  <c r="AG9" i="14"/>
  <c r="AF10" i="14"/>
  <c r="E194" i="14"/>
  <c r="AA42" i="14"/>
  <c r="AB41" i="14"/>
  <c r="C219" i="14"/>
  <c r="C226" i="14" s="1"/>
  <c r="C216" i="14"/>
  <c r="D215" i="14"/>
  <c r="C215" i="14"/>
  <c r="C217" i="14" s="1"/>
  <c r="C227" i="14"/>
  <c r="J155" i="14"/>
  <c r="J164" i="14" s="1"/>
  <c r="W74" i="14"/>
  <c r="X73" i="14"/>
  <c r="I170" i="14"/>
  <c r="J169" i="14"/>
  <c r="AC27" i="14"/>
  <c r="AC37" i="14" s="1"/>
  <c r="AE11" i="14"/>
  <c r="AE19" i="14" s="1"/>
  <c r="Q107" i="14"/>
  <c r="Q114" i="14" s="1"/>
  <c r="Z43" i="14"/>
  <c r="Z51" i="14" s="1"/>
  <c r="F196" i="14" l="1"/>
  <c r="AE21" i="14"/>
  <c r="X66" i="14"/>
  <c r="AE20" i="14"/>
  <c r="H178" i="14"/>
  <c r="L146" i="14"/>
  <c r="AG10" i="14"/>
  <c r="AE18" i="14"/>
  <c r="Q116" i="14"/>
  <c r="S98" i="14"/>
  <c r="S99" i="14"/>
  <c r="O130" i="14"/>
  <c r="Q115" i="14"/>
  <c r="AC34" i="14"/>
  <c r="F195" i="14"/>
  <c r="X67" i="14"/>
  <c r="Z52" i="14"/>
  <c r="Z53" i="14"/>
  <c r="Z50" i="14"/>
  <c r="AC35" i="14"/>
  <c r="C234" i="14"/>
  <c r="D217" i="14"/>
  <c r="V85" i="14"/>
  <c r="I185" i="14"/>
  <c r="H186" i="14"/>
  <c r="L154" i="14"/>
  <c r="M153" i="14"/>
  <c r="P123" i="14"/>
  <c r="P133" i="14" s="1"/>
  <c r="O137" i="14"/>
  <c r="N138" i="14"/>
  <c r="K169" i="14"/>
  <c r="J170" i="14"/>
  <c r="J165" i="14"/>
  <c r="Q117" i="14"/>
  <c r="I171" i="14"/>
  <c r="I181" i="14" s="1"/>
  <c r="J162" i="14"/>
  <c r="C228" i="14"/>
  <c r="AC36" i="14"/>
  <c r="X74" i="14"/>
  <c r="Y73" i="14"/>
  <c r="J163" i="14"/>
  <c r="C229" i="14"/>
  <c r="AF11" i="14"/>
  <c r="AF20" i="14" s="1"/>
  <c r="X68" i="14"/>
  <c r="V82" i="14"/>
  <c r="S100" i="14"/>
  <c r="G187" i="14"/>
  <c r="G197" i="14" s="1"/>
  <c r="V89" i="14"/>
  <c r="U90" i="14"/>
  <c r="S106" i="14"/>
  <c r="T105" i="14"/>
  <c r="AD27" i="14"/>
  <c r="AD37" i="14" s="1"/>
  <c r="H179" i="14"/>
  <c r="O131" i="14"/>
  <c r="F201" i="14"/>
  <c r="E202" i="14"/>
  <c r="K155" i="14"/>
  <c r="K165" i="14" s="1"/>
  <c r="L147" i="14"/>
  <c r="W75" i="14"/>
  <c r="W85" i="14" s="1"/>
  <c r="AB42" i="14"/>
  <c r="AC41" i="14"/>
  <c r="AG19" i="14"/>
  <c r="AG11" i="14"/>
  <c r="AI10" i="14" s="1"/>
  <c r="AI12" i="14"/>
  <c r="V83" i="14"/>
  <c r="Y59" i="14"/>
  <c r="Y67" i="14" s="1"/>
  <c r="T91" i="14"/>
  <c r="T99" i="14" s="1"/>
  <c r="R107" i="14"/>
  <c r="R117" i="14" s="1"/>
  <c r="AE26" i="14"/>
  <c r="AF25" i="14"/>
  <c r="H180" i="14"/>
  <c r="O132" i="14"/>
  <c r="D212" i="14"/>
  <c r="D203" i="14"/>
  <c r="D210" i="14" s="1"/>
  <c r="L148" i="14"/>
  <c r="AA43" i="14"/>
  <c r="AA53" i="14" s="1"/>
  <c r="AA57" i="14"/>
  <c r="Z58" i="14"/>
  <c r="R121" i="14"/>
  <c r="Q122" i="14"/>
  <c r="M139" i="14"/>
  <c r="M149" i="14" s="1"/>
  <c r="D211" i="14" l="1"/>
  <c r="AG20" i="14"/>
  <c r="AA50" i="14"/>
  <c r="R115" i="14"/>
  <c r="K163" i="14"/>
  <c r="G194" i="14"/>
  <c r="I180" i="14"/>
  <c r="AA51" i="14"/>
  <c r="T98" i="14"/>
  <c r="AA52" i="14"/>
  <c r="T100" i="14"/>
  <c r="K162" i="14"/>
  <c r="AD34" i="14"/>
  <c r="I178" i="14"/>
  <c r="W82" i="14"/>
  <c r="K164" i="14"/>
  <c r="I179" i="14"/>
  <c r="P130" i="14"/>
  <c r="AA58" i="14"/>
  <c r="AB57" i="14"/>
  <c r="M147" i="14"/>
  <c r="S121" i="14"/>
  <c r="R122" i="14"/>
  <c r="M148" i="14"/>
  <c r="Z59" i="14"/>
  <c r="Z68" i="14" s="1"/>
  <c r="R114" i="14"/>
  <c r="T101" i="14"/>
  <c r="Y68" i="14"/>
  <c r="AL17" i="14"/>
  <c r="AI16" i="14"/>
  <c r="AI17" i="14"/>
  <c r="AJ17" i="14" s="1"/>
  <c r="AI14" i="14"/>
  <c r="AJ13" i="14" s="1"/>
  <c r="AI20" i="14"/>
  <c r="G201" i="14"/>
  <c r="F202" i="14"/>
  <c r="AD35" i="14"/>
  <c r="U105" i="14"/>
  <c r="T106" i="14"/>
  <c r="AF21" i="14"/>
  <c r="X75" i="14"/>
  <c r="X85" i="14" s="1"/>
  <c r="K170" i="14"/>
  <c r="L169" i="14"/>
  <c r="P131" i="14"/>
  <c r="N153" i="14"/>
  <c r="M154" i="14"/>
  <c r="AG21" i="14"/>
  <c r="W83" i="14"/>
  <c r="AD36" i="14"/>
  <c r="S107" i="14"/>
  <c r="S115" i="14" s="1"/>
  <c r="G195" i="14"/>
  <c r="AF18" i="14"/>
  <c r="N139" i="14"/>
  <c r="N147" i="14" s="1"/>
  <c r="P132" i="14"/>
  <c r="L155" i="14"/>
  <c r="L165" i="14" s="1"/>
  <c r="E217" i="14"/>
  <c r="D218" i="14"/>
  <c r="AF26" i="14"/>
  <c r="AG25" i="14"/>
  <c r="Y69" i="14"/>
  <c r="M146" i="14"/>
  <c r="Q123" i="14"/>
  <c r="Q133" i="14" s="1"/>
  <c r="D213" i="14"/>
  <c r="AE34" i="14"/>
  <c r="AE27" i="14"/>
  <c r="AE37" i="14" s="1"/>
  <c r="R116" i="14"/>
  <c r="Y66" i="14"/>
  <c r="AG18" i="14"/>
  <c r="AD41" i="14"/>
  <c r="AC42" i="14"/>
  <c r="W84" i="14"/>
  <c r="U91" i="14"/>
  <c r="U98" i="14" s="1"/>
  <c r="G196" i="14"/>
  <c r="AF19" i="14"/>
  <c r="AI19" i="14" s="1"/>
  <c r="O138" i="14"/>
  <c r="P137" i="14"/>
  <c r="H187" i="14"/>
  <c r="H197" i="14" s="1"/>
  <c r="C235" i="14"/>
  <c r="C242" i="14" s="1"/>
  <c r="C232" i="14"/>
  <c r="C231" i="14"/>
  <c r="D231" i="14"/>
  <c r="AB43" i="14"/>
  <c r="AB52" i="14" s="1"/>
  <c r="E203" i="14"/>
  <c r="E213" i="14" s="1"/>
  <c r="W89" i="14"/>
  <c r="V90" i="14"/>
  <c r="Z73" i="14"/>
  <c r="Y74" i="14"/>
  <c r="J171" i="14"/>
  <c r="J181" i="14" s="1"/>
  <c r="J185" i="14"/>
  <c r="I186" i="14"/>
  <c r="S114" i="14" l="1"/>
  <c r="C243" i="14"/>
  <c r="AI18" i="14"/>
  <c r="AE36" i="14"/>
  <c r="S116" i="14"/>
  <c r="AI21" i="14"/>
  <c r="J178" i="14"/>
  <c r="AB50" i="14"/>
  <c r="C244" i="14"/>
  <c r="L162" i="14"/>
  <c r="J179" i="14"/>
  <c r="AB51" i="14"/>
  <c r="C245" i="14"/>
  <c r="L164" i="14"/>
  <c r="J180" i="14"/>
  <c r="AB53" i="14"/>
  <c r="U99" i="14"/>
  <c r="X82" i="14"/>
  <c r="I187" i="14"/>
  <c r="I197" i="14" s="1"/>
  <c r="AA73" i="14"/>
  <c r="Z74" i="14"/>
  <c r="E210" i="14"/>
  <c r="C233" i="14"/>
  <c r="H194" i="14"/>
  <c r="P138" i="14"/>
  <c r="Q137" i="14"/>
  <c r="U100" i="14"/>
  <c r="AE41" i="14"/>
  <c r="AD42" i="14"/>
  <c r="AE35" i="14"/>
  <c r="Q130" i="14"/>
  <c r="L163" i="14"/>
  <c r="N148" i="14"/>
  <c r="S117" i="14"/>
  <c r="X83" i="14"/>
  <c r="F203" i="14"/>
  <c r="F213" i="14" s="1"/>
  <c r="Z69" i="14"/>
  <c r="S122" i="14"/>
  <c r="T121" i="14"/>
  <c r="J186" i="14"/>
  <c r="K185" i="14"/>
  <c r="V91" i="14"/>
  <c r="V99" i="14" s="1"/>
  <c r="E211" i="14"/>
  <c r="H195" i="14"/>
  <c r="O139" i="14"/>
  <c r="O149" i="14" s="1"/>
  <c r="O146" i="14"/>
  <c r="Q131" i="14"/>
  <c r="D219" i="14"/>
  <c r="D229" i="14" s="1"/>
  <c r="N149" i="14"/>
  <c r="L170" i="14"/>
  <c r="M169" i="14"/>
  <c r="X84" i="14"/>
  <c r="T107" i="14"/>
  <c r="T117" i="14" s="1"/>
  <c r="G202" i="14"/>
  <c r="H201" i="14"/>
  <c r="Z66" i="14"/>
  <c r="Y75" i="14"/>
  <c r="Y85" i="14" s="1"/>
  <c r="U101" i="14"/>
  <c r="W90" i="14"/>
  <c r="X89" i="14"/>
  <c r="E212" i="14"/>
  <c r="H196" i="14"/>
  <c r="Q132" i="14"/>
  <c r="AG26" i="14"/>
  <c r="F217" i="14"/>
  <c r="E218" i="14"/>
  <c r="N146" i="14"/>
  <c r="M155" i="14"/>
  <c r="M162" i="14" s="1"/>
  <c r="K171" i="14"/>
  <c r="K180" i="14" s="1"/>
  <c r="V105" i="14"/>
  <c r="U106" i="14"/>
  <c r="Z67" i="14"/>
  <c r="AB58" i="14"/>
  <c r="AC57" i="14"/>
  <c r="AC43" i="14"/>
  <c r="AC51" i="14" s="1"/>
  <c r="AF27" i="14"/>
  <c r="AF34" i="14" s="1"/>
  <c r="O153" i="14"/>
  <c r="N154" i="14"/>
  <c r="R123" i="14"/>
  <c r="R132" i="14" s="1"/>
  <c r="AA59" i="14"/>
  <c r="AA69" i="14" s="1"/>
  <c r="T115" i="14" l="1"/>
  <c r="K178" i="14"/>
  <c r="K181" i="14"/>
  <c r="T114" i="14"/>
  <c r="D226" i="14"/>
  <c r="D227" i="14"/>
  <c r="K179" i="14"/>
  <c r="M163" i="14"/>
  <c r="Y82" i="14"/>
  <c r="I194" i="14"/>
  <c r="R133" i="14"/>
  <c r="AF35" i="14"/>
  <c r="AC52" i="14"/>
  <c r="AB59" i="14"/>
  <c r="AB67" i="14" s="1"/>
  <c r="M164" i="14"/>
  <c r="G217" i="14"/>
  <c r="F218" i="14"/>
  <c r="X90" i="14"/>
  <c r="Y89" i="14"/>
  <c r="V98" i="14"/>
  <c r="V101" i="14"/>
  <c r="S123" i="14"/>
  <c r="S132" i="14" s="1"/>
  <c r="S131" i="14"/>
  <c r="S130" i="14"/>
  <c r="F210" i="14"/>
  <c r="Z75" i="14"/>
  <c r="Z85" i="14" s="1"/>
  <c r="I195" i="14"/>
  <c r="AA66" i="14"/>
  <c r="AA67" i="14"/>
  <c r="AA68" i="14"/>
  <c r="R130" i="14"/>
  <c r="AC53" i="14"/>
  <c r="M165" i="14"/>
  <c r="W91" i="14"/>
  <c r="W99" i="14" s="1"/>
  <c r="Y83" i="14"/>
  <c r="I201" i="14"/>
  <c r="H202" i="14"/>
  <c r="M170" i="14"/>
  <c r="N169" i="14"/>
  <c r="D228" i="14"/>
  <c r="O147" i="14"/>
  <c r="V100" i="14"/>
  <c r="K186" i="14"/>
  <c r="L185" i="14"/>
  <c r="F211" i="14"/>
  <c r="AA74" i="14"/>
  <c r="AB73" i="14"/>
  <c r="I196" i="14"/>
  <c r="AF36" i="14"/>
  <c r="AG27" i="14"/>
  <c r="AI26" i="14" s="1"/>
  <c r="AI28" i="14"/>
  <c r="R131" i="14"/>
  <c r="N155" i="14"/>
  <c r="N165" i="14" s="1"/>
  <c r="AF37" i="14"/>
  <c r="AC50" i="14"/>
  <c r="U115" i="14"/>
  <c r="U107" i="14"/>
  <c r="U117" i="14" s="1"/>
  <c r="Y84" i="14"/>
  <c r="G203" i="14"/>
  <c r="G211" i="14" s="1"/>
  <c r="T116" i="14"/>
  <c r="L171" i="14"/>
  <c r="L181" i="14" s="1"/>
  <c r="O148" i="14"/>
  <c r="J187" i="14"/>
  <c r="J195" i="14" s="1"/>
  <c r="F212" i="14"/>
  <c r="AD43" i="14"/>
  <c r="AD53" i="14" s="1"/>
  <c r="R137" i="14"/>
  <c r="Q138" i="14"/>
  <c r="C250" i="14"/>
  <c r="D233" i="14"/>
  <c r="O154" i="14"/>
  <c r="P153" i="14"/>
  <c r="AD57" i="14"/>
  <c r="AC58" i="14"/>
  <c r="W105" i="14"/>
  <c r="V106" i="14"/>
  <c r="E219" i="14"/>
  <c r="E229" i="14" s="1"/>
  <c r="T122" i="14"/>
  <c r="U121" i="14"/>
  <c r="AE42" i="14"/>
  <c r="AF41" i="14"/>
  <c r="P139" i="14"/>
  <c r="P148" i="14" s="1"/>
  <c r="P146" i="14"/>
  <c r="AD52" i="14" l="1"/>
  <c r="P147" i="14"/>
  <c r="L178" i="14"/>
  <c r="U116" i="14"/>
  <c r="N163" i="14"/>
  <c r="W101" i="14"/>
  <c r="L179" i="14"/>
  <c r="AD51" i="14"/>
  <c r="U114" i="14"/>
  <c r="Z83" i="14"/>
  <c r="W98" i="14"/>
  <c r="P149" i="14"/>
  <c r="E227" i="14"/>
  <c r="J194" i="14"/>
  <c r="E228" i="14"/>
  <c r="J196" i="14"/>
  <c r="E226" i="14"/>
  <c r="L180" i="14"/>
  <c r="N164" i="14"/>
  <c r="W100" i="14"/>
  <c r="Z84" i="14"/>
  <c r="AB66" i="14"/>
  <c r="AE43" i="14"/>
  <c r="AE53" i="14" s="1"/>
  <c r="W106" i="14"/>
  <c r="X105" i="14"/>
  <c r="O155" i="14"/>
  <c r="O163" i="14" s="1"/>
  <c r="S137" i="14"/>
  <c r="R138" i="14"/>
  <c r="G210" i="14"/>
  <c r="AC59" i="14"/>
  <c r="AC67" i="14" s="1"/>
  <c r="T123" i="14"/>
  <c r="T133" i="14" s="1"/>
  <c r="AE57" i="14"/>
  <c r="AD58" i="14"/>
  <c r="C251" i="14"/>
  <c r="C260" i="14" s="1"/>
  <c r="C248" i="14"/>
  <c r="C247" i="14"/>
  <c r="D247" i="14"/>
  <c r="AD50" i="14"/>
  <c r="J197" i="14"/>
  <c r="G212" i="14"/>
  <c r="N162" i="14"/>
  <c r="AG35" i="14"/>
  <c r="AI35" i="14" s="1"/>
  <c r="M185" i="14"/>
  <c r="L186" i="14"/>
  <c r="H203" i="14"/>
  <c r="H212" i="14" s="1"/>
  <c r="Z82" i="14"/>
  <c r="S133" i="14"/>
  <c r="G218" i="14"/>
  <c r="H217" i="14"/>
  <c r="AB68" i="14"/>
  <c r="AF42" i="14"/>
  <c r="AG41" i="14"/>
  <c r="AG42" i="14" s="1"/>
  <c r="V107" i="14"/>
  <c r="V116" i="14" s="1"/>
  <c r="P154" i="14"/>
  <c r="Q153" i="14"/>
  <c r="Q139" i="14"/>
  <c r="Q147" i="14" s="1"/>
  <c r="G213" i="14"/>
  <c r="AI33" i="14"/>
  <c r="AJ33" i="14" s="1"/>
  <c r="AL33" i="14"/>
  <c r="AI30" i="14"/>
  <c r="AJ29" i="14" s="1"/>
  <c r="AI32" i="14"/>
  <c r="AG36" i="14"/>
  <c r="AI36" i="14" s="1"/>
  <c r="AB74" i="14"/>
  <c r="AC73" i="14"/>
  <c r="K187" i="14"/>
  <c r="K196" i="14" s="1"/>
  <c r="K197" i="14"/>
  <c r="J201" i="14"/>
  <c r="I202" i="14"/>
  <c r="Z89" i="14"/>
  <c r="Y90" i="14"/>
  <c r="AB69" i="14"/>
  <c r="AG37" i="14"/>
  <c r="AI37" i="14" s="1"/>
  <c r="AA75" i="14"/>
  <c r="AA85" i="14" s="1"/>
  <c r="N170" i="14"/>
  <c r="O169" i="14"/>
  <c r="X91" i="14"/>
  <c r="X100" i="14" s="1"/>
  <c r="V121" i="14"/>
  <c r="U122" i="14"/>
  <c r="E233" i="14"/>
  <c r="D234" i="14"/>
  <c r="AG34" i="14"/>
  <c r="AI34" i="14" s="1"/>
  <c r="M171" i="14"/>
  <c r="M178" i="14" s="1"/>
  <c r="F219" i="14"/>
  <c r="F228" i="14" s="1"/>
  <c r="AA82" i="14" l="1"/>
  <c r="C259" i="14"/>
  <c r="AA83" i="14"/>
  <c r="K194" i="14"/>
  <c r="T130" i="14"/>
  <c r="AA84" i="14"/>
  <c r="M179" i="14"/>
  <c r="M180" i="14"/>
  <c r="C249" i="14"/>
  <c r="AC68" i="14"/>
  <c r="O162" i="14"/>
  <c r="K195" i="14"/>
  <c r="O164" i="14"/>
  <c r="Q148" i="14"/>
  <c r="O165" i="14"/>
  <c r="AE50" i="14"/>
  <c r="AA89" i="14"/>
  <c r="Z90" i="14"/>
  <c r="AD73" i="14"/>
  <c r="AC74" i="14"/>
  <c r="V117" i="14"/>
  <c r="H218" i="14"/>
  <c r="I217" i="14"/>
  <c r="H213" i="14"/>
  <c r="S138" i="14"/>
  <c r="T137" i="14"/>
  <c r="D235" i="14"/>
  <c r="D242" i="14" s="1"/>
  <c r="I203" i="14"/>
  <c r="I210" i="14" s="1"/>
  <c r="AB75" i="14"/>
  <c r="AB84" i="14" s="1"/>
  <c r="Q149" i="14"/>
  <c r="V114" i="14"/>
  <c r="AG43" i="14"/>
  <c r="AG52" i="14" s="1"/>
  <c r="AI44" i="14"/>
  <c r="G227" i="14"/>
  <c r="G219" i="14"/>
  <c r="G226" i="14" s="1"/>
  <c r="G228" i="14"/>
  <c r="H210" i="14"/>
  <c r="T131" i="14"/>
  <c r="AC69" i="14"/>
  <c r="AE51" i="14"/>
  <c r="F229" i="14"/>
  <c r="F233" i="14"/>
  <c r="E234" i="14"/>
  <c r="X98" i="14"/>
  <c r="O170" i="14"/>
  <c r="P169" i="14"/>
  <c r="U123" i="14"/>
  <c r="U131" i="14" s="1"/>
  <c r="X99" i="14"/>
  <c r="N171" i="14"/>
  <c r="N181" i="14" s="1"/>
  <c r="J202" i="14"/>
  <c r="K201" i="14"/>
  <c r="Q146" i="14"/>
  <c r="R153" i="14"/>
  <c r="Q154" i="14"/>
  <c r="V115" i="14"/>
  <c r="AF43" i="14"/>
  <c r="AF53" i="14" s="1"/>
  <c r="H211" i="14"/>
  <c r="L187" i="14"/>
  <c r="L194" i="14" s="1"/>
  <c r="C261" i="14"/>
  <c r="AD59" i="14"/>
  <c r="AD69" i="14" s="1"/>
  <c r="T132" i="14"/>
  <c r="AC66" i="14"/>
  <c r="X106" i="14"/>
  <c r="Y105" i="14"/>
  <c r="AE52" i="14"/>
  <c r="X101" i="14"/>
  <c r="F226" i="14"/>
  <c r="M181" i="14"/>
  <c r="F227" i="14"/>
  <c r="W121" i="14"/>
  <c r="V122" i="14"/>
  <c r="Y91" i="14"/>
  <c r="Y101" i="14" s="1"/>
  <c r="P155" i="14"/>
  <c r="P165" i="14" s="1"/>
  <c r="P163" i="14"/>
  <c r="P162" i="14"/>
  <c r="N185" i="14"/>
  <c r="M186" i="14"/>
  <c r="C258" i="14"/>
  <c r="C266" i="14"/>
  <c r="D249" i="14"/>
  <c r="AE58" i="14"/>
  <c r="AF57" i="14"/>
  <c r="R139" i="14"/>
  <c r="R149" i="14" s="1"/>
  <c r="W107" i="14"/>
  <c r="W115" i="14" s="1"/>
  <c r="P164" i="14" l="1"/>
  <c r="G229" i="14"/>
  <c r="AB82" i="14"/>
  <c r="AB85" i="14"/>
  <c r="W117" i="14"/>
  <c r="L196" i="14"/>
  <c r="W116" i="14"/>
  <c r="R146" i="14"/>
  <c r="D245" i="14"/>
  <c r="R147" i="14"/>
  <c r="R148" i="14"/>
  <c r="L195" i="14"/>
  <c r="AF50" i="14"/>
  <c r="N179" i="14"/>
  <c r="AG51" i="14"/>
  <c r="AB83" i="14"/>
  <c r="I211" i="14"/>
  <c r="V123" i="14"/>
  <c r="V131" i="14" s="1"/>
  <c r="N178" i="14"/>
  <c r="U132" i="14"/>
  <c r="AI48" i="14"/>
  <c r="AI46" i="14"/>
  <c r="I212" i="14"/>
  <c r="D243" i="14"/>
  <c r="T138" i="14"/>
  <c r="U137" i="14"/>
  <c r="J217" i="14"/>
  <c r="I218" i="14"/>
  <c r="AE73" i="14"/>
  <c r="AD74" i="14"/>
  <c r="AE59" i="14"/>
  <c r="AE69" i="14" s="1"/>
  <c r="Y98" i="14"/>
  <c r="Y99" i="14"/>
  <c r="W122" i="14"/>
  <c r="X121" i="14"/>
  <c r="AD67" i="14"/>
  <c r="U133" i="14"/>
  <c r="E235" i="14"/>
  <c r="E243" i="14" s="1"/>
  <c r="AI42" i="14"/>
  <c r="AI49" i="14" s="1"/>
  <c r="AJ49" i="14" s="1"/>
  <c r="AG53" i="14"/>
  <c r="AI53" i="14" s="1"/>
  <c r="I213" i="14"/>
  <c r="S139" i="14"/>
  <c r="S148" i="14" s="1"/>
  <c r="H219" i="14"/>
  <c r="H229" i="14" s="1"/>
  <c r="Z99" i="14"/>
  <c r="Z91" i="14"/>
  <c r="Z98" i="14" s="1"/>
  <c r="M187" i="14"/>
  <c r="M196" i="14" s="1"/>
  <c r="X107" i="14"/>
  <c r="X115" i="14" s="1"/>
  <c r="AD66" i="14"/>
  <c r="W114" i="14"/>
  <c r="E249" i="14"/>
  <c r="D250" i="14"/>
  <c r="N186" i="14"/>
  <c r="O185" i="14"/>
  <c r="L197" i="14"/>
  <c r="AF51" i="14"/>
  <c r="Q155" i="14"/>
  <c r="Q162" i="14" s="1"/>
  <c r="K202" i="14"/>
  <c r="L201" i="14"/>
  <c r="C267" i="14"/>
  <c r="C276" i="14" s="1"/>
  <c r="C264" i="14"/>
  <c r="D263" i="14"/>
  <c r="C263" i="14"/>
  <c r="C275" i="14"/>
  <c r="Y100" i="14"/>
  <c r="AD68" i="14"/>
  <c r="AF52" i="14"/>
  <c r="AI52" i="14" s="1"/>
  <c r="S153" i="14"/>
  <c r="R154" i="14"/>
  <c r="J203" i="14"/>
  <c r="J210" i="14" s="1"/>
  <c r="N180" i="14"/>
  <c r="U130" i="14"/>
  <c r="Q169" i="14"/>
  <c r="P170" i="14"/>
  <c r="F234" i="14"/>
  <c r="G233" i="14"/>
  <c r="AG50" i="14"/>
  <c r="AI50" i="14" s="1"/>
  <c r="AA90" i="14"/>
  <c r="AB89" i="14"/>
  <c r="AF58" i="14"/>
  <c r="AG57" i="14"/>
  <c r="Z105" i="14"/>
  <c r="Y106" i="14"/>
  <c r="O171" i="14"/>
  <c r="O181" i="14" s="1"/>
  <c r="D244" i="14"/>
  <c r="AC83" i="14"/>
  <c r="AC82" i="14"/>
  <c r="AC75" i="14"/>
  <c r="AC85" i="14" s="1"/>
  <c r="AI51" i="14" l="1"/>
  <c r="O180" i="14"/>
  <c r="C274" i="14"/>
  <c r="O179" i="14"/>
  <c r="X114" i="14"/>
  <c r="O178" i="14"/>
  <c r="Q163" i="14"/>
  <c r="J212" i="14"/>
  <c r="X116" i="14"/>
  <c r="X117" i="14"/>
  <c r="AE66" i="14"/>
  <c r="J211" i="14"/>
  <c r="C277" i="14"/>
  <c r="AE67" i="14"/>
  <c r="M201" i="14"/>
  <c r="L202" i="14"/>
  <c r="F249" i="14"/>
  <c r="E250" i="14"/>
  <c r="M197" i="14"/>
  <c r="S147" i="14"/>
  <c r="E244" i="14"/>
  <c r="X122" i="14"/>
  <c r="Y121" i="14"/>
  <c r="K217" i="14"/>
  <c r="J218" i="14"/>
  <c r="V132" i="14"/>
  <c r="F235" i="14"/>
  <c r="F243" i="14" s="1"/>
  <c r="AC84" i="14"/>
  <c r="AG58" i="14"/>
  <c r="P171" i="14"/>
  <c r="P178" i="14" s="1"/>
  <c r="J213" i="14"/>
  <c r="K203" i="14"/>
  <c r="K211" i="14" s="1"/>
  <c r="Q164" i="14"/>
  <c r="O186" i="14"/>
  <c r="P185" i="14"/>
  <c r="M194" i="14"/>
  <c r="Z100" i="14"/>
  <c r="H227" i="14"/>
  <c r="S149" i="14"/>
  <c r="E245" i="14"/>
  <c r="W123" i="14"/>
  <c r="W132" i="14" s="1"/>
  <c r="W131" i="14"/>
  <c r="W130" i="14"/>
  <c r="AD75" i="14"/>
  <c r="AD84" i="14" s="1"/>
  <c r="V137" i="14"/>
  <c r="U138" i="14"/>
  <c r="AL49" i="14"/>
  <c r="V133" i="14"/>
  <c r="AA91" i="14"/>
  <c r="AA100" i="14" s="1"/>
  <c r="AA98" i="14"/>
  <c r="AF59" i="14"/>
  <c r="AF67" i="14" s="1"/>
  <c r="R169" i="14"/>
  <c r="Q170" i="14"/>
  <c r="R155" i="14"/>
  <c r="R165" i="14" s="1"/>
  <c r="C265" i="14"/>
  <c r="Q165" i="14"/>
  <c r="N187" i="14"/>
  <c r="N196" i="14" s="1"/>
  <c r="N194" i="14"/>
  <c r="M195" i="14"/>
  <c r="Z101" i="14"/>
  <c r="H228" i="14"/>
  <c r="S146" i="14"/>
  <c r="E242" i="14"/>
  <c r="AE68" i="14"/>
  <c r="AE74" i="14"/>
  <c r="AF73" i="14"/>
  <c r="T139" i="14"/>
  <c r="T146" i="14" s="1"/>
  <c r="AJ45" i="14"/>
  <c r="V130" i="14"/>
  <c r="AA105" i="14"/>
  <c r="Z106" i="14"/>
  <c r="Y107" i="14"/>
  <c r="Y115" i="14" s="1"/>
  <c r="AC89" i="14"/>
  <c r="AB90" i="14"/>
  <c r="G234" i="14"/>
  <c r="H233" i="14"/>
  <c r="S154" i="14"/>
  <c r="T153" i="14"/>
  <c r="D251" i="14"/>
  <c r="D260" i="14" s="1"/>
  <c r="H226" i="14"/>
  <c r="I219" i="14"/>
  <c r="I229" i="14" s="1"/>
  <c r="R164" i="14" l="1"/>
  <c r="T149" i="14"/>
  <c r="N197" i="14"/>
  <c r="AF66" i="14"/>
  <c r="AA101" i="14"/>
  <c r="AD83" i="14"/>
  <c r="K210" i="14"/>
  <c r="F244" i="14"/>
  <c r="D258" i="14"/>
  <c r="Y114" i="14"/>
  <c r="N195" i="14"/>
  <c r="I228" i="14"/>
  <c r="AA99" i="14"/>
  <c r="AD82" i="14"/>
  <c r="F242" i="14"/>
  <c r="I226" i="14"/>
  <c r="D259" i="14"/>
  <c r="T154" i="14"/>
  <c r="U153" i="14"/>
  <c r="I227" i="14"/>
  <c r="S155" i="14"/>
  <c r="S165" i="14" s="1"/>
  <c r="AD89" i="14"/>
  <c r="AC90" i="14"/>
  <c r="Y116" i="14"/>
  <c r="AA106" i="14"/>
  <c r="AB105" i="14"/>
  <c r="T147" i="14"/>
  <c r="AF74" i="14"/>
  <c r="AG73" i="14"/>
  <c r="AG74" i="14" s="1"/>
  <c r="R162" i="14"/>
  <c r="Q171" i="14"/>
  <c r="Q178" i="14" s="1"/>
  <c r="AF68" i="14"/>
  <c r="AD85" i="14"/>
  <c r="W133" i="14"/>
  <c r="O187" i="14"/>
  <c r="O195" i="14" s="1"/>
  <c r="K212" i="14"/>
  <c r="P179" i="14"/>
  <c r="J219" i="14"/>
  <c r="J228" i="14" s="1"/>
  <c r="F250" i="14"/>
  <c r="G249" i="14"/>
  <c r="D261" i="14"/>
  <c r="H234" i="14"/>
  <c r="I233" i="14"/>
  <c r="Y117" i="14"/>
  <c r="T148" i="14"/>
  <c r="AE75" i="14"/>
  <c r="AE83" i="14" s="1"/>
  <c r="AE84" i="14"/>
  <c r="R163" i="14"/>
  <c r="S169" i="14"/>
  <c r="R170" i="14"/>
  <c r="AF69" i="14"/>
  <c r="K213" i="14"/>
  <c r="P180" i="14"/>
  <c r="K218" i="14"/>
  <c r="L217" i="14"/>
  <c r="L212" i="14"/>
  <c r="L203" i="14"/>
  <c r="L211" i="14" s="1"/>
  <c r="G235" i="14"/>
  <c r="G243" i="14" s="1"/>
  <c r="U139" i="14"/>
  <c r="U146" i="14" s="1"/>
  <c r="P181" i="14"/>
  <c r="F245" i="14"/>
  <c r="Z121" i="14"/>
  <c r="Y122" i="14"/>
  <c r="N201" i="14"/>
  <c r="M202" i="14"/>
  <c r="C282" i="14"/>
  <c r="D265" i="14"/>
  <c r="AB91" i="14"/>
  <c r="AB101" i="14" s="1"/>
  <c r="Z107" i="14"/>
  <c r="Z114" i="14" s="1"/>
  <c r="W137" i="14"/>
  <c r="V138" i="14"/>
  <c r="Q185" i="14"/>
  <c r="P186" i="14"/>
  <c r="AG59" i="14"/>
  <c r="AI58" i="14" s="1"/>
  <c r="AI60" i="14"/>
  <c r="X123" i="14"/>
  <c r="X131" i="14" s="1"/>
  <c r="E251" i="14"/>
  <c r="E261" i="14" s="1"/>
  <c r="AB98" i="14" l="1"/>
  <c r="G242" i="14"/>
  <c r="AE82" i="14"/>
  <c r="E258" i="14"/>
  <c r="U147" i="14"/>
  <c r="G245" i="14"/>
  <c r="O197" i="14"/>
  <c r="S162" i="14"/>
  <c r="AB100" i="14"/>
  <c r="G244" i="14"/>
  <c r="O194" i="14"/>
  <c r="Q179" i="14"/>
  <c r="E259" i="14"/>
  <c r="E260" i="14"/>
  <c r="L210" i="14"/>
  <c r="O196" i="14"/>
  <c r="W138" i="14"/>
  <c r="X137" i="14"/>
  <c r="D266" i="14"/>
  <c r="E265" i="14"/>
  <c r="S170" i="14"/>
  <c r="T169" i="14"/>
  <c r="AG75" i="14"/>
  <c r="AG84" i="14" s="1"/>
  <c r="AI76" i="14"/>
  <c r="AA107" i="14"/>
  <c r="AA115" i="14" s="1"/>
  <c r="X130" i="14"/>
  <c r="X132" i="14"/>
  <c r="AG69" i="14"/>
  <c r="AI69" i="14" s="1"/>
  <c r="Z115" i="14"/>
  <c r="Y123" i="14"/>
  <c r="Y130" i="14" s="1"/>
  <c r="X133" i="14"/>
  <c r="AG66" i="14"/>
  <c r="AI66" i="14" s="1"/>
  <c r="P187" i="14"/>
  <c r="P194" i="14" s="1"/>
  <c r="Z116" i="14"/>
  <c r="AB99" i="14"/>
  <c r="C280" i="14"/>
  <c r="C283" i="14"/>
  <c r="C293" i="14" s="1"/>
  <c r="D279" i="14"/>
  <c r="C279" i="14"/>
  <c r="AA121" i="14"/>
  <c r="Z122" i="14"/>
  <c r="U148" i="14"/>
  <c r="L213" i="14"/>
  <c r="AE85" i="14"/>
  <c r="J233" i="14"/>
  <c r="I234" i="14"/>
  <c r="G250" i="14"/>
  <c r="H249" i="14"/>
  <c r="J226" i="14"/>
  <c r="Q180" i="14"/>
  <c r="AF75" i="14"/>
  <c r="AF84" i="14" s="1"/>
  <c r="S163" i="14"/>
  <c r="Z117" i="14"/>
  <c r="M203" i="14"/>
  <c r="M213" i="14" s="1"/>
  <c r="U149" i="14"/>
  <c r="L218" i="14"/>
  <c r="M217" i="14"/>
  <c r="H235" i="14"/>
  <c r="H245" i="14" s="1"/>
  <c r="F251" i="14"/>
  <c r="F259" i="14" s="1"/>
  <c r="J229" i="14"/>
  <c r="Q181" i="14"/>
  <c r="AC91" i="14"/>
  <c r="AC99" i="14" s="1"/>
  <c r="S164" i="14"/>
  <c r="V153" i="14"/>
  <c r="U154" i="14"/>
  <c r="AG67" i="14"/>
  <c r="AI67" i="14" s="1"/>
  <c r="R185" i="14"/>
  <c r="Q186" i="14"/>
  <c r="AL65" i="14"/>
  <c r="AI65" i="14"/>
  <c r="AJ65" i="14" s="1"/>
  <c r="AI62" i="14"/>
  <c r="AJ61" i="14" s="1"/>
  <c r="AI64" i="14"/>
  <c r="AG68" i="14"/>
  <c r="AI68" i="14" s="1"/>
  <c r="V139" i="14"/>
  <c r="V146" i="14" s="1"/>
  <c r="O201" i="14"/>
  <c r="N202" i="14"/>
  <c r="K219" i="14"/>
  <c r="K226" i="14" s="1"/>
  <c r="K229" i="14"/>
  <c r="R171" i="14"/>
  <c r="R178" i="14" s="1"/>
  <c r="J227" i="14"/>
  <c r="AB106" i="14"/>
  <c r="AC105" i="14"/>
  <c r="AD90" i="14"/>
  <c r="AE89" i="14"/>
  <c r="T155" i="14"/>
  <c r="T164" i="14" s="1"/>
  <c r="T165" i="14"/>
  <c r="M210" i="14" l="1"/>
  <c r="AA116" i="14"/>
  <c r="AA114" i="14"/>
  <c r="AA117" i="14"/>
  <c r="AC100" i="14"/>
  <c r="F260" i="14"/>
  <c r="H244" i="14"/>
  <c r="C292" i="14"/>
  <c r="H242" i="14"/>
  <c r="M211" i="14"/>
  <c r="AF85" i="14"/>
  <c r="C291" i="14"/>
  <c r="AG82" i="14"/>
  <c r="H243" i="14"/>
  <c r="M212" i="14"/>
  <c r="C281" i="14"/>
  <c r="AI84" i="14"/>
  <c r="T162" i="14"/>
  <c r="F261" i="14"/>
  <c r="AF82" i="14"/>
  <c r="T163" i="14"/>
  <c r="AE90" i="14"/>
  <c r="AF89" i="14"/>
  <c r="R179" i="14"/>
  <c r="K228" i="14"/>
  <c r="N203" i="14"/>
  <c r="N211" i="14" s="1"/>
  <c r="V147" i="14"/>
  <c r="U155" i="14"/>
  <c r="U165" i="14" s="1"/>
  <c r="AC98" i="14"/>
  <c r="F258" i="14"/>
  <c r="AF83" i="14"/>
  <c r="I235" i="14"/>
  <c r="I245" i="14" s="1"/>
  <c r="P195" i="14"/>
  <c r="Y131" i="14"/>
  <c r="AG83" i="14"/>
  <c r="AI83" i="14" s="1"/>
  <c r="T170" i="14"/>
  <c r="U169" i="14"/>
  <c r="X138" i="14"/>
  <c r="Y137" i="14"/>
  <c r="V149" i="14"/>
  <c r="AB107" i="14"/>
  <c r="AB114" i="14" s="1"/>
  <c r="R180" i="14"/>
  <c r="K227" i="14"/>
  <c r="AC101" i="14"/>
  <c r="AD91" i="14"/>
  <c r="AD98" i="14" s="1"/>
  <c r="R181" i="14"/>
  <c r="O202" i="14"/>
  <c r="P201" i="14"/>
  <c r="V148" i="14"/>
  <c r="Q187" i="14"/>
  <c r="Q195" i="14" s="1"/>
  <c r="W153" i="14"/>
  <c r="V154" i="14"/>
  <c r="N217" i="14"/>
  <c r="M218" i="14"/>
  <c r="K233" i="14"/>
  <c r="J234" i="14"/>
  <c r="Z123" i="14"/>
  <c r="Z130" i="14" s="1"/>
  <c r="C290" i="14"/>
  <c r="P196" i="14"/>
  <c r="Y132" i="14"/>
  <c r="AI78" i="14"/>
  <c r="AI80" i="14"/>
  <c r="S171" i="14"/>
  <c r="S180" i="14" s="1"/>
  <c r="W139" i="14"/>
  <c r="W149" i="14" s="1"/>
  <c r="AD105" i="14"/>
  <c r="AC106" i="14"/>
  <c r="R186" i="14"/>
  <c r="S185" i="14"/>
  <c r="L219" i="14"/>
  <c r="L229" i="14" s="1"/>
  <c r="I249" i="14"/>
  <c r="H250" i="14"/>
  <c r="AA122" i="14"/>
  <c r="AB121" i="14"/>
  <c r="P197" i="14"/>
  <c r="Y133" i="14"/>
  <c r="AI74" i="14"/>
  <c r="AL81" i="14" s="1"/>
  <c r="AG85" i="14"/>
  <c r="AI85" i="14" s="1"/>
  <c r="F265" i="14"/>
  <c r="E266" i="14"/>
  <c r="G251" i="14"/>
  <c r="G260" i="14" s="1"/>
  <c r="G261" i="14"/>
  <c r="C298" i="14"/>
  <c r="D281" i="14"/>
  <c r="AI82" i="14"/>
  <c r="D267" i="14"/>
  <c r="D276" i="14" s="1"/>
  <c r="I242" i="14" l="1"/>
  <c r="L228" i="14"/>
  <c r="I243" i="14"/>
  <c r="AD99" i="14"/>
  <c r="D274" i="14"/>
  <c r="D277" i="14"/>
  <c r="G259" i="14"/>
  <c r="L227" i="14"/>
  <c r="U163" i="14"/>
  <c r="W146" i="14"/>
  <c r="AB115" i="14"/>
  <c r="D275" i="14"/>
  <c r="G258" i="14"/>
  <c r="L226" i="14"/>
  <c r="S178" i="14"/>
  <c r="Z131" i="14"/>
  <c r="Q196" i="14"/>
  <c r="AB116" i="14"/>
  <c r="U162" i="14"/>
  <c r="G265" i="14"/>
  <c r="F266" i="14"/>
  <c r="AA123" i="14"/>
  <c r="AA133" i="14" s="1"/>
  <c r="S186" i="14"/>
  <c r="T185" i="14"/>
  <c r="S181" i="14"/>
  <c r="AI81" i="14"/>
  <c r="AJ81" i="14" s="1"/>
  <c r="K234" i="14"/>
  <c r="L233" i="14"/>
  <c r="W154" i="14"/>
  <c r="X153" i="14"/>
  <c r="O203" i="14"/>
  <c r="O211" i="14" s="1"/>
  <c r="Z137" i="14"/>
  <c r="Y138" i="14"/>
  <c r="N212" i="14"/>
  <c r="AG89" i="14"/>
  <c r="AF90" i="14"/>
  <c r="D282" i="14"/>
  <c r="E281" i="14"/>
  <c r="H251" i="14"/>
  <c r="H260" i="14" s="1"/>
  <c r="R187" i="14"/>
  <c r="R197" i="14" s="1"/>
  <c r="W147" i="14"/>
  <c r="Z132" i="14"/>
  <c r="M219" i="14"/>
  <c r="M228" i="14" s="1"/>
  <c r="Q197" i="14"/>
  <c r="AD100" i="14"/>
  <c r="X139" i="14"/>
  <c r="X148" i="14" s="1"/>
  <c r="N213" i="14"/>
  <c r="AE91" i="14"/>
  <c r="AE101" i="14" s="1"/>
  <c r="AE99" i="14"/>
  <c r="J249" i="14"/>
  <c r="I250" i="14"/>
  <c r="AC107" i="14"/>
  <c r="AC116" i="14" s="1"/>
  <c r="W148" i="14"/>
  <c r="S179" i="14"/>
  <c r="Z133" i="14"/>
  <c r="O217" i="14"/>
  <c r="N218" i="14"/>
  <c r="Q194" i="14"/>
  <c r="AD101" i="14"/>
  <c r="AB117" i="14"/>
  <c r="V169" i="14"/>
  <c r="U170" i="14"/>
  <c r="I244" i="14"/>
  <c r="U164" i="14"/>
  <c r="N210" i="14"/>
  <c r="D295" i="14"/>
  <c r="C295" i="14"/>
  <c r="C299" i="14"/>
  <c r="C309" i="14" s="1"/>
  <c r="C296" i="14"/>
  <c r="E267" i="14"/>
  <c r="E277" i="14" s="1"/>
  <c r="AB122" i="14"/>
  <c r="AC121" i="14"/>
  <c r="AE105" i="14"/>
  <c r="AD106" i="14"/>
  <c r="AJ77" i="14"/>
  <c r="J235" i="14"/>
  <c r="J244" i="14" s="1"/>
  <c r="V155" i="14"/>
  <c r="V165" i="14" s="1"/>
  <c r="P202" i="14"/>
  <c r="Q201" i="14"/>
  <c r="T171" i="14"/>
  <c r="T180" i="14" s="1"/>
  <c r="C297" i="14" l="1"/>
  <c r="AA130" i="14"/>
  <c r="AE98" i="14"/>
  <c r="X146" i="14"/>
  <c r="O210" i="14"/>
  <c r="R195" i="14"/>
  <c r="O212" i="14"/>
  <c r="E276" i="14"/>
  <c r="C308" i="14"/>
  <c r="V162" i="14"/>
  <c r="E274" i="14"/>
  <c r="C307" i="14"/>
  <c r="E275" i="14"/>
  <c r="C306" i="14"/>
  <c r="AE100" i="14"/>
  <c r="X149" i="14"/>
  <c r="R196" i="14"/>
  <c r="O213" i="14"/>
  <c r="O218" i="14"/>
  <c r="P217" i="14"/>
  <c r="AC117" i="14"/>
  <c r="M229" i="14"/>
  <c r="H261" i="14"/>
  <c r="Y139" i="14"/>
  <c r="Y147" i="14" s="1"/>
  <c r="W155" i="14"/>
  <c r="W165" i="14" s="1"/>
  <c r="J245" i="14"/>
  <c r="AD121" i="14"/>
  <c r="AC122" i="14"/>
  <c r="T178" i="14"/>
  <c r="V163" i="14"/>
  <c r="J242" i="14"/>
  <c r="AB123" i="14"/>
  <c r="AB133" i="14" s="1"/>
  <c r="C314" i="14"/>
  <c r="D297" i="14"/>
  <c r="AC114" i="14"/>
  <c r="I251" i="14"/>
  <c r="I260" i="14" s="1"/>
  <c r="M226" i="14"/>
  <c r="H258" i="14"/>
  <c r="AF91" i="14"/>
  <c r="AF101" i="14" s="1"/>
  <c r="AA137" i="14"/>
  <c r="Z138" i="14"/>
  <c r="L234" i="14"/>
  <c r="M233" i="14"/>
  <c r="AA131" i="14"/>
  <c r="F267" i="14"/>
  <c r="F276" i="14" s="1"/>
  <c r="R201" i="14"/>
  <c r="Q202" i="14"/>
  <c r="T179" i="14"/>
  <c r="P203" i="14"/>
  <c r="P212" i="14" s="1"/>
  <c r="V164" i="14"/>
  <c r="J243" i="14"/>
  <c r="AD107" i="14"/>
  <c r="AD117" i="14" s="1"/>
  <c r="U171" i="14"/>
  <c r="U179" i="14" s="1"/>
  <c r="AC115" i="14"/>
  <c r="K249" i="14"/>
  <c r="J250" i="14"/>
  <c r="X147" i="14"/>
  <c r="M227" i="14"/>
  <c r="H259" i="14"/>
  <c r="F281" i="14"/>
  <c r="E282" i="14"/>
  <c r="AG90" i="14"/>
  <c r="K235" i="14"/>
  <c r="K245" i="14" s="1"/>
  <c r="U185" i="14"/>
  <c r="T186" i="14"/>
  <c r="AA132" i="14"/>
  <c r="G266" i="14"/>
  <c r="H265" i="14"/>
  <c r="T181" i="14"/>
  <c r="AE106" i="14"/>
  <c r="AF105" i="14"/>
  <c r="W169" i="14"/>
  <c r="V170" i="14"/>
  <c r="N226" i="14"/>
  <c r="N219" i="14"/>
  <c r="N229" i="14" s="1"/>
  <c r="R194" i="14"/>
  <c r="D283" i="14"/>
  <c r="D292" i="14" s="1"/>
  <c r="X154" i="14"/>
  <c r="Y153" i="14"/>
  <c r="S187" i="14"/>
  <c r="S196" i="14" s="1"/>
  <c r="K242" i="14" l="1"/>
  <c r="N227" i="14"/>
  <c r="N228" i="14"/>
  <c r="AD114" i="14"/>
  <c r="P210" i="14"/>
  <c r="AD115" i="14"/>
  <c r="W163" i="14"/>
  <c r="K244" i="14"/>
  <c r="P213" i="14"/>
  <c r="AB131" i="14"/>
  <c r="W162" i="14"/>
  <c r="P211" i="14"/>
  <c r="K243" i="14"/>
  <c r="I258" i="14"/>
  <c r="AB130" i="14"/>
  <c r="S197" i="14"/>
  <c r="AE107" i="14"/>
  <c r="AE116" i="14" s="1"/>
  <c r="AG91" i="14"/>
  <c r="AI90" i="14" s="1"/>
  <c r="AI92" i="14"/>
  <c r="U180" i="14"/>
  <c r="Q203" i="14"/>
  <c r="Q211" i="14" s="1"/>
  <c r="AA138" i="14"/>
  <c r="AB137" i="14"/>
  <c r="AF98" i="14"/>
  <c r="I261" i="14"/>
  <c r="Y148" i="14"/>
  <c r="D290" i="14"/>
  <c r="D291" i="14"/>
  <c r="N233" i="14"/>
  <c r="M234" i="14"/>
  <c r="AF100" i="14"/>
  <c r="AC123" i="14"/>
  <c r="AC131" i="14" s="1"/>
  <c r="Y149" i="14"/>
  <c r="Q217" i="14"/>
  <c r="P218" i="14"/>
  <c r="E283" i="14"/>
  <c r="E291" i="14" s="1"/>
  <c r="S201" i="14"/>
  <c r="R202" i="14"/>
  <c r="S195" i="14"/>
  <c r="X155" i="14"/>
  <c r="X164" i="14" s="1"/>
  <c r="H266" i="14"/>
  <c r="I265" i="14"/>
  <c r="V185" i="14"/>
  <c r="U186" i="14"/>
  <c r="F282" i="14"/>
  <c r="G281" i="14"/>
  <c r="J251" i="14"/>
  <c r="J258" i="14" s="1"/>
  <c r="U178" i="14"/>
  <c r="AD116" i="14"/>
  <c r="F275" i="14"/>
  <c r="L235" i="14"/>
  <c r="L243" i="14" s="1"/>
  <c r="AF99" i="14"/>
  <c r="I259" i="14"/>
  <c r="D298" i="14"/>
  <c r="E297" i="14"/>
  <c r="AB132" i="14"/>
  <c r="AE121" i="14"/>
  <c r="AD122" i="14"/>
  <c r="W164" i="14"/>
  <c r="Y146" i="14"/>
  <c r="O219" i="14"/>
  <c r="O228" i="14" s="1"/>
  <c r="W170" i="14"/>
  <c r="X169" i="14"/>
  <c r="S194" i="14"/>
  <c r="Z153" i="14"/>
  <c r="Y154" i="14"/>
  <c r="T187" i="14"/>
  <c r="T194" i="14" s="1"/>
  <c r="U181" i="14"/>
  <c r="D293" i="14"/>
  <c r="V171" i="14"/>
  <c r="V179" i="14" s="1"/>
  <c r="AG105" i="14"/>
  <c r="AG106" i="14" s="1"/>
  <c r="AF106" i="14"/>
  <c r="G267" i="14"/>
  <c r="G277" i="14" s="1"/>
  <c r="K250" i="14"/>
  <c r="L249" i="14"/>
  <c r="F274" i="14"/>
  <c r="F277" i="14"/>
  <c r="Z139" i="14"/>
  <c r="Z147" i="14" s="1"/>
  <c r="C315" i="14"/>
  <c r="C325" i="14" s="1"/>
  <c r="C312" i="14"/>
  <c r="D311" i="14"/>
  <c r="C311" i="14"/>
  <c r="Z148" i="14" l="1"/>
  <c r="C323" i="14"/>
  <c r="C322" i="14"/>
  <c r="X162" i="14"/>
  <c r="V180" i="14"/>
  <c r="T195" i="14"/>
  <c r="L242" i="14"/>
  <c r="J259" i="14"/>
  <c r="X165" i="14"/>
  <c r="AG98" i="14"/>
  <c r="AE114" i="14"/>
  <c r="C324" i="14"/>
  <c r="G275" i="14"/>
  <c r="L244" i="14"/>
  <c r="J260" i="14"/>
  <c r="AC132" i="14"/>
  <c r="Q212" i="14"/>
  <c r="AI98" i="14"/>
  <c r="G274" i="14"/>
  <c r="C313" i="14"/>
  <c r="G276" i="14"/>
  <c r="L245" i="14"/>
  <c r="E292" i="14"/>
  <c r="E293" i="14"/>
  <c r="O233" i="14"/>
  <c r="N234" i="14"/>
  <c r="AA139" i="14"/>
  <c r="AA149" i="14" s="1"/>
  <c r="AG101" i="14"/>
  <c r="AI101" i="14" s="1"/>
  <c r="AE117" i="14"/>
  <c r="L250" i="14"/>
  <c r="M249" i="14"/>
  <c r="H267" i="14"/>
  <c r="H276" i="14" s="1"/>
  <c r="K251" i="14"/>
  <c r="K261" i="14" s="1"/>
  <c r="O226" i="14"/>
  <c r="U187" i="14"/>
  <c r="U197" i="14" s="1"/>
  <c r="AC133" i="14"/>
  <c r="Q213" i="14"/>
  <c r="AE122" i="14"/>
  <c r="AF121" i="14"/>
  <c r="F283" i="14"/>
  <c r="F290" i="14" s="1"/>
  <c r="S202" i="14"/>
  <c r="T201" i="14"/>
  <c r="Z149" i="14"/>
  <c r="X170" i="14"/>
  <c r="Y169" i="14"/>
  <c r="Z146" i="14"/>
  <c r="V178" i="14"/>
  <c r="T197" i="14"/>
  <c r="Y155" i="14"/>
  <c r="Y165" i="14" s="1"/>
  <c r="W171" i="14"/>
  <c r="W180" i="14" s="1"/>
  <c r="W179" i="14"/>
  <c r="W178" i="14"/>
  <c r="O227" i="14"/>
  <c r="F297" i="14"/>
  <c r="E298" i="14"/>
  <c r="J261" i="14"/>
  <c r="V186" i="14"/>
  <c r="W185" i="14"/>
  <c r="X163" i="14"/>
  <c r="E290" i="14"/>
  <c r="P219" i="14"/>
  <c r="P226" i="14" s="1"/>
  <c r="AC130" i="14"/>
  <c r="Q210" i="14"/>
  <c r="AG99" i="14"/>
  <c r="AI99" i="14" s="1"/>
  <c r="AE115" i="14"/>
  <c r="AG107" i="14"/>
  <c r="AI106" i="14" s="1"/>
  <c r="AI108" i="14"/>
  <c r="O229" i="14"/>
  <c r="C330" i="14"/>
  <c r="D313" i="14"/>
  <c r="V181" i="14"/>
  <c r="T196" i="14"/>
  <c r="AF107" i="14"/>
  <c r="AF117" i="14" s="1"/>
  <c r="AA153" i="14"/>
  <c r="Z154" i="14"/>
  <c r="AD123" i="14"/>
  <c r="AD132" i="14" s="1"/>
  <c r="D299" i="14"/>
  <c r="D306" i="14" s="1"/>
  <c r="G282" i="14"/>
  <c r="H281" i="14"/>
  <c r="J265" i="14"/>
  <c r="I266" i="14"/>
  <c r="R211" i="14"/>
  <c r="R203" i="14"/>
  <c r="R213" i="14" s="1"/>
  <c r="R217" i="14"/>
  <c r="Q218" i="14"/>
  <c r="M235" i="14"/>
  <c r="M244" i="14" s="1"/>
  <c r="AB138" i="14"/>
  <c r="AC137" i="14"/>
  <c r="AI96" i="14"/>
  <c r="AL97" i="14"/>
  <c r="AI94" i="14"/>
  <c r="AJ93" i="14" s="1"/>
  <c r="AI97" i="14"/>
  <c r="AJ97" i="14" s="1"/>
  <c r="AG100" i="14"/>
  <c r="AI100" i="14" s="1"/>
  <c r="AF114" i="14" l="1"/>
  <c r="AF115" i="14"/>
  <c r="R210" i="14"/>
  <c r="U194" i="14"/>
  <c r="D308" i="14"/>
  <c r="AF116" i="14"/>
  <c r="D307" i="14"/>
  <c r="AD131" i="14"/>
  <c r="P227" i="14"/>
  <c r="P228" i="14"/>
  <c r="W181" i="14"/>
  <c r="Y163" i="14"/>
  <c r="K258" i="14"/>
  <c r="AG114" i="14"/>
  <c r="P229" i="14"/>
  <c r="F291" i="14"/>
  <c r="U195" i="14"/>
  <c r="R212" i="14"/>
  <c r="AG115" i="14"/>
  <c r="Y162" i="14"/>
  <c r="F292" i="14"/>
  <c r="AA146" i="14"/>
  <c r="M245" i="14"/>
  <c r="I267" i="14"/>
  <c r="I276" i="14" s="1"/>
  <c r="Z155" i="14"/>
  <c r="Z165" i="14" s="1"/>
  <c r="D314" i="14"/>
  <c r="E313" i="14"/>
  <c r="K265" i="14"/>
  <c r="J266" i="14"/>
  <c r="AD133" i="14"/>
  <c r="AI115" i="14"/>
  <c r="V187" i="14"/>
  <c r="V197" i="14" s="1"/>
  <c r="Y170" i="14"/>
  <c r="Z169" i="14"/>
  <c r="S203" i="14"/>
  <c r="S212" i="14" s="1"/>
  <c r="L251" i="14"/>
  <c r="L260" i="14" s="1"/>
  <c r="AD137" i="14"/>
  <c r="AC138" i="14"/>
  <c r="M242" i="14"/>
  <c r="Q219" i="14"/>
  <c r="Q229" i="14" s="1"/>
  <c r="AB139" i="14"/>
  <c r="AB148" i="14" s="1"/>
  <c r="M243" i="14"/>
  <c r="R218" i="14"/>
  <c r="S217" i="14"/>
  <c r="I281" i="14"/>
  <c r="H282" i="14"/>
  <c r="D309" i="14"/>
  <c r="G283" i="14"/>
  <c r="G292" i="14" s="1"/>
  <c r="AD130" i="14"/>
  <c r="AL113" i="14"/>
  <c r="AI112" i="14"/>
  <c r="AI110" i="14"/>
  <c r="AJ109" i="14" s="1"/>
  <c r="AI113" i="14"/>
  <c r="AJ113" i="14" s="1"/>
  <c r="AG116" i="14"/>
  <c r="AI116" i="14" s="1"/>
  <c r="Y164" i="14"/>
  <c r="X171" i="14"/>
  <c r="X178" i="14" s="1"/>
  <c r="F293" i="14"/>
  <c r="U196" i="14"/>
  <c r="K259" i="14"/>
  <c r="H275" i="14"/>
  <c r="AA147" i="14"/>
  <c r="N235" i="14"/>
  <c r="N244" i="14" s="1"/>
  <c r="AG117" i="14"/>
  <c r="AI117" i="14" s="1"/>
  <c r="E299" i="14"/>
  <c r="E308" i="14" s="1"/>
  <c r="AF122" i="14"/>
  <c r="AG121" i="14"/>
  <c r="K260" i="14"/>
  <c r="H274" i="14"/>
  <c r="H277" i="14"/>
  <c r="AA148" i="14"/>
  <c r="O234" i="14"/>
  <c r="P233" i="14"/>
  <c r="AA154" i="14"/>
  <c r="AB153" i="14"/>
  <c r="C331" i="14"/>
  <c r="C339" i="14" s="1"/>
  <c r="C328" i="14"/>
  <c r="C327" i="14"/>
  <c r="D327" i="14"/>
  <c r="AI114" i="14"/>
  <c r="W186" i="14"/>
  <c r="X185" i="14"/>
  <c r="G297" i="14"/>
  <c r="F298" i="14"/>
  <c r="T202" i="14"/>
  <c r="U201" i="14"/>
  <c r="AE123" i="14"/>
  <c r="AE131" i="14" s="1"/>
  <c r="N249" i="14"/>
  <c r="M250" i="14"/>
  <c r="E307" i="14" l="1"/>
  <c r="C341" i="14"/>
  <c r="X179" i="14"/>
  <c r="V196" i="14"/>
  <c r="AB146" i="14"/>
  <c r="Q227" i="14"/>
  <c r="L258" i="14"/>
  <c r="AE133" i="14"/>
  <c r="Q226" i="14"/>
  <c r="C338" i="14"/>
  <c r="L259" i="14"/>
  <c r="V195" i="14"/>
  <c r="Z163" i="14"/>
  <c r="C340" i="14"/>
  <c r="E309" i="14"/>
  <c r="N242" i="14"/>
  <c r="X180" i="14"/>
  <c r="I274" i="14"/>
  <c r="C329" i="14"/>
  <c r="D329" i="14" s="1"/>
  <c r="E306" i="14"/>
  <c r="G291" i="14"/>
  <c r="Q228" i="14"/>
  <c r="L261" i="14"/>
  <c r="S210" i="14"/>
  <c r="V194" i="14"/>
  <c r="Z162" i="14"/>
  <c r="M251" i="14"/>
  <c r="M260" i="14" s="1"/>
  <c r="AE132" i="14"/>
  <c r="T203" i="14"/>
  <c r="T210" i="14" s="1"/>
  <c r="W187" i="14"/>
  <c r="W196" i="14" s="1"/>
  <c r="D330" i="14"/>
  <c r="E329" i="14"/>
  <c r="AA155" i="14"/>
  <c r="AA165" i="14" s="1"/>
  <c r="AA162" i="14"/>
  <c r="AG122" i="14"/>
  <c r="N245" i="14"/>
  <c r="H283" i="14"/>
  <c r="H292" i="14" s="1"/>
  <c r="AB149" i="14"/>
  <c r="S213" i="14"/>
  <c r="K266" i="14"/>
  <c r="L265" i="14"/>
  <c r="I277" i="14"/>
  <c r="N250" i="14"/>
  <c r="O249" i="14"/>
  <c r="AF123" i="14"/>
  <c r="AF132" i="14" s="1"/>
  <c r="AF133" i="14"/>
  <c r="AF130" i="14"/>
  <c r="J281" i="14"/>
  <c r="I282" i="14"/>
  <c r="AC139" i="14"/>
  <c r="AC148" i="14" s="1"/>
  <c r="E314" i="14"/>
  <c r="F313" i="14"/>
  <c r="F299" i="14"/>
  <c r="F308" i="14" s="1"/>
  <c r="AE130" i="14"/>
  <c r="G298" i="14"/>
  <c r="H297" i="14"/>
  <c r="P234" i="14"/>
  <c r="Q233" i="14"/>
  <c r="N243" i="14"/>
  <c r="X181" i="14"/>
  <c r="G290" i="14"/>
  <c r="G293" i="14"/>
  <c r="S218" i="14"/>
  <c r="T217" i="14"/>
  <c r="AB147" i="14"/>
  <c r="AE137" i="14"/>
  <c r="AD138" i="14"/>
  <c r="S211" i="14"/>
  <c r="AA169" i="14"/>
  <c r="Z170" i="14"/>
  <c r="D315" i="14"/>
  <c r="D325" i="14" s="1"/>
  <c r="Z164" i="14"/>
  <c r="I275" i="14"/>
  <c r="V201" i="14"/>
  <c r="U202" i="14"/>
  <c r="Y185" i="14"/>
  <c r="X186" i="14"/>
  <c r="AB154" i="14"/>
  <c r="AC153" i="14"/>
  <c r="O235" i="14"/>
  <c r="O245" i="14" s="1"/>
  <c r="R219" i="14"/>
  <c r="R229" i="14" s="1"/>
  <c r="Y171" i="14"/>
  <c r="Y179" i="14" s="1"/>
  <c r="J267" i="14"/>
  <c r="J274" i="14" s="1"/>
  <c r="J275" i="14"/>
  <c r="D324" i="14" l="1"/>
  <c r="H291" i="14"/>
  <c r="J276" i="14"/>
  <c r="H290" i="14"/>
  <c r="AA164" i="14"/>
  <c r="Y180" i="14"/>
  <c r="AA163" i="14"/>
  <c r="H293" i="14"/>
  <c r="AC149" i="14"/>
  <c r="AG123" i="14"/>
  <c r="AI122" i="14" s="1"/>
  <c r="AI124" i="14"/>
  <c r="T211" i="14"/>
  <c r="M261" i="14"/>
  <c r="X187" i="14"/>
  <c r="X197" i="14" s="1"/>
  <c r="O244" i="14"/>
  <c r="F309" i="14"/>
  <c r="AC146" i="14"/>
  <c r="I292" i="14"/>
  <c r="I283" i="14"/>
  <c r="I293" i="14" s="1"/>
  <c r="M265" i="14"/>
  <c r="L266" i="14"/>
  <c r="W194" i="14"/>
  <c r="W197" i="14"/>
  <c r="T212" i="14"/>
  <c r="M258" i="14"/>
  <c r="O242" i="14"/>
  <c r="U217" i="14"/>
  <c r="T218" i="14"/>
  <c r="AD139" i="14"/>
  <c r="AD149" i="14" s="1"/>
  <c r="S219" i="14"/>
  <c r="S229" i="14" s="1"/>
  <c r="H298" i="14"/>
  <c r="I297" i="14"/>
  <c r="J277" i="14"/>
  <c r="Y178" i="14"/>
  <c r="R228" i="14"/>
  <c r="R227" i="14"/>
  <c r="O243" i="14"/>
  <c r="AB155" i="14"/>
  <c r="AB163" i="14" s="1"/>
  <c r="U203" i="14"/>
  <c r="U210" i="14" s="1"/>
  <c r="D322" i="14"/>
  <c r="Z178" i="14"/>
  <c r="Z171" i="14"/>
  <c r="Z181" i="14" s="1"/>
  <c r="AE138" i="14"/>
  <c r="AF137" i="14"/>
  <c r="R233" i="14"/>
  <c r="Q234" i="14"/>
  <c r="G308" i="14"/>
  <c r="G299" i="14"/>
  <c r="G309" i="14" s="1"/>
  <c r="F306" i="14"/>
  <c r="G313" i="14"/>
  <c r="F314" i="14"/>
  <c r="AC147" i="14"/>
  <c r="J282" i="14"/>
  <c r="K281" i="14"/>
  <c r="AF131" i="14"/>
  <c r="O250" i="14"/>
  <c r="P249" i="14"/>
  <c r="K267" i="14"/>
  <c r="K276" i="14" s="1"/>
  <c r="F329" i="14"/>
  <c r="E330" i="14"/>
  <c r="W195" i="14"/>
  <c r="T213" i="14"/>
  <c r="M259" i="14"/>
  <c r="Y181" i="14"/>
  <c r="R226" i="14"/>
  <c r="AD153" i="14"/>
  <c r="AC154" i="14"/>
  <c r="Z185" i="14"/>
  <c r="Y186" i="14"/>
  <c r="W201" i="14"/>
  <c r="V202" i="14"/>
  <c r="D323" i="14"/>
  <c r="AA170" i="14"/>
  <c r="AB169" i="14"/>
  <c r="P242" i="14"/>
  <c r="P235" i="14"/>
  <c r="P245" i="14" s="1"/>
  <c r="F307" i="14"/>
  <c r="E315" i="14"/>
  <c r="E322" i="14" s="1"/>
  <c r="N258" i="14"/>
  <c r="N251" i="14"/>
  <c r="N259" i="14" s="1"/>
  <c r="D331" i="14"/>
  <c r="D339" i="14" s="1"/>
  <c r="P244" i="14" l="1"/>
  <c r="P243" i="14"/>
  <c r="Z180" i="14"/>
  <c r="D338" i="14"/>
  <c r="Z179" i="14"/>
  <c r="AB164" i="14"/>
  <c r="D340" i="14"/>
  <c r="I290" i="14"/>
  <c r="I291" i="14"/>
  <c r="K277" i="14"/>
  <c r="AD147" i="14"/>
  <c r="E325" i="14"/>
  <c r="K274" i="14"/>
  <c r="G307" i="14"/>
  <c r="AB162" i="14"/>
  <c r="S228" i="14"/>
  <c r="AD148" i="14"/>
  <c r="K275" i="14"/>
  <c r="AB165" i="14"/>
  <c r="AD146" i="14"/>
  <c r="Y187" i="14"/>
  <c r="Y194" i="14" s="1"/>
  <c r="Q249" i="14"/>
  <c r="P250" i="14"/>
  <c r="U213" i="14"/>
  <c r="T219" i="14"/>
  <c r="T226" i="14" s="1"/>
  <c r="L267" i="14"/>
  <c r="L275" i="14" s="1"/>
  <c r="Z186" i="14"/>
  <c r="AA185" i="14"/>
  <c r="E331" i="14"/>
  <c r="E341" i="14" s="1"/>
  <c r="O251" i="14"/>
  <c r="O260" i="14" s="1"/>
  <c r="D341" i="14"/>
  <c r="N260" i="14"/>
  <c r="E323" i="14"/>
  <c r="V203" i="14"/>
  <c r="V210" i="14" s="1"/>
  <c r="AC155" i="14"/>
  <c r="AC163" i="14" s="1"/>
  <c r="G329" i="14"/>
  <c r="F330" i="14"/>
  <c r="F315" i="14"/>
  <c r="F322" i="14" s="1"/>
  <c r="G306" i="14"/>
  <c r="Q235" i="14"/>
  <c r="Q245" i="14" s="1"/>
  <c r="U211" i="14"/>
  <c r="S226" i="14"/>
  <c r="X194" i="14"/>
  <c r="AG131" i="14"/>
  <c r="AI131" i="14" s="1"/>
  <c r="N261" i="14"/>
  <c r="E324" i="14"/>
  <c r="AB170" i="14"/>
  <c r="AC169" i="14"/>
  <c r="W202" i="14"/>
  <c r="X201" i="14"/>
  <c r="AE153" i="14"/>
  <c r="AD154" i="14"/>
  <c r="K282" i="14"/>
  <c r="L281" i="14"/>
  <c r="H313" i="14"/>
  <c r="G314" i="14"/>
  <c r="R234" i="14"/>
  <c r="S233" i="14"/>
  <c r="U212" i="14"/>
  <c r="I298" i="14"/>
  <c r="J297" i="14"/>
  <c r="X195" i="14"/>
  <c r="AL129" i="14"/>
  <c r="AI128" i="14"/>
  <c r="AI126" i="14"/>
  <c r="AJ125" i="14" s="1"/>
  <c r="AI129" i="14"/>
  <c r="AJ129" i="14" s="1"/>
  <c r="AG132" i="14"/>
  <c r="AI132" i="14" s="1"/>
  <c r="AA171" i="14"/>
  <c r="AA181" i="14" s="1"/>
  <c r="AF138" i="14"/>
  <c r="AG137" i="14"/>
  <c r="AG138" i="14" s="1"/>
  <c r="H299" i="14"/>
  <c r="H309" i="14" s="1"/>
  <c r="X196" i="14"/>
  <c r="AG133" i="14"/>
  <c r="AI133" i="14" s="1"/>
  <c r="J292" i="14"/>
  <c r="J283" i="14"/>
  <c r="J293" i="14" s="1"/>
  <c r="AE139" i="14"/>
  <c r="AE148" i="14" s="1"/>
  <c r="S227" i="14"/>
  <c r="V217" i="14"/>
  <c r="U218" i="14"/>
  <c r="N265" i="14"/>
  <c r="M266" i="14"/>
  <c r="AG130" i="14"/>
  <c r="AI130" i="14" s="1"/>
  <c r="J291" i="14" l="1"/>
  <c r="Q242" i="14"/>
  <c r="H306" i="14"/>
  <c r="Y195" i="14"/>
  <c r="O258" i="14"/>
  <c r="H308" i="14"/>
  <c r="V211" i="14"/>
  <c r="L274" i="14"/>
  <c r="H307" i="14"/>
  <c r="Q243" i="14"/>
  <c r="F323" i="14"/>
  <c r="AC162" i="14"/>
  <c r="O259" i="14"/>
  <c r="L276" i="14"/>
  <c r="J290" i="14"/>
  <c r="AA178" i="14"/>
  <c r="Q244" i="14"/>
  <c r="AC164" i="14"/>
  <c r="O261" i="14"/>
  <c r="T228" i="14"/>
  <c r="W217" i="14"/>
  <c r="V218" i="14"/>
  <c r="M267" i="14"/>
  <c r="M277" i="14" s="1"/>
  <c r="AE149" i="14"/>
  <c r="AA179" i="14"/>
  <c r="I299" i="14"/>
  <c r="I307" i="14" s="1"/>
  <c r="R235" i="14"/>
  <c r="R245" i="14" s="1"/>
  <c r="K283" i="14"/>
  <c r="K291" i="14" s="1"/>
  <c r="W203" i="14"/>
  <c r="W212" i="14" s="1"/>
  <c r="F324" i="14"/>
  <c r="AC165" i="14"/>
  <c r="V212" i="14"/>
  <c r="E338" i="14"/>
  <c r="AA186" i="14"/>
  <c r="AB185" i="14"/>
  <c r="L277" i="14"/>
  <c r="T227" i="14"/>
  <c r="R249" i="14"/>
  <c r="Q250" i="14"/>
  <c r="Y196" i="14"/>
  <c r="AG139" i="14"/>
  <c r="AG147" i="14" s="1"/>
  <c r="AI140" i="14"/>
  <c r="AA180" i="14"/>
  <c r="G315" i="14"/>
  <c r="G324" i="14" s="1"/>
  <c r="AD155" i="14"/>
  <c r="AD164" i="14" s="1"/>
  <c r="AC170" i="14"/>
  <c r="AD169" i="14"/>
  <c r="F325" i="14"/>
  <c r="V213" i="14"/>
  <c r="E339" i="14"/>
  <c r="Z187" i="14"/>
  <c r="Z196" i="14" s="1"/>
  <c r="T229" i="14"/>
  <c r="Y197" i="14"/>
  <c r="N266" i="14"/>
  <c r="O265" i="14"/>
  <c r="AE146" i="14"/>
  <c r="U219" i="14"/>
  <c r="U228" i="14" s="1"/>
  <c r="AE147" i="14"/>
  <c r="AF139" i="14"/>
  <c r="AF147" i="14" s="1"/>
  <c r="H314" i="14"/>
  <c r="I313" i="14"/>
  <c r="AE154" i="14"/>
  <c r="AF153" i="14"/>
  <c r="AB171" i="14"/>
  <c r="AB179" i="14" s="1"/>
  <c r="F331" i="14"/>
  <c r="F339" i="14" s="1"/>
  <c r="F340" i="14"/>
  <c r="E340" i="14"/>
  <c r="K297" i="14"/>
  <c r="J298" i="14"/>
  <c r="S234" i="14"/>
  <c r="T233" i="14"/>
  <c r="L282" i="14"/>
  <c r="M281" i="14"/>
  <c r="Y201" i="14"/>
  <c r="X202" i="14"/>
  <c r="G330" i="14"/>
  <c r="H329" i="14"/>
  <c r="P251" i="14"/>
  <c r="P258" i="14" s="1"/>
  <c r="AB180" i="14" l="1"/>
  <c r="G322" i="14"/>
  <c r="F338" i="14"/>
  <c r="P260" i="14"/>
  <c r="Z194" i="14"/>
  <c r="W211" i="14"/>
  <c r="R242" i="14"/>
  <c r="AB178" i="14"/>
  <c r="Z195" i="14"/>
  <c r="R244" i="14"/>
  <c r="P259" i="14"/>
  <c r="AF148" i="14"/>
  <c r="G323" i="14"/>
  <c r="W210" i="14"/>
  <c r="R243" i="14"/>
  <c r="N281" i="14"/>
  <c r="M282" i="14"/>
  <c r="I314" i="14"/>
  <c r="J313" i="14"/>
  <c r="AD165" i="14"/>
  <c r="AI138" i="14"/>
  <c r="AG149" i="14"/>
  <c r="W213" i="14"/>
  <c r="K293" i="14"/>
  <c r="I306" i="14"/>
  <c r="I309" i="14"/>
  <c r="M274" i="14"/>
  <c r="V228" i="14"/>
  <c r="V219" i="14"/>
  <c r="V229" i="14" s="1"/>
  <c r="J299" i="14"/>
  <c r="J307" i="14" s="1"/>
  <c r="L283" i="14"/>
  <c r="L293" i="14" s="1"/>
  <c r="AB181" i="14"/>
  <c r="H315" i="14"/>
  <c r="H322" i="14" s="1"/>
  <c r="AF149" i="14"/>
  <c r="U226" i="14"/>
  <c r="Z197" i="14"/>
  <c r="AD162" i="14"/>
  <c r="G325" i="14"/>
  <c r="AG146" i="14"/>
  <c r="K290" i="14"/>
  <c r="I308" i="14"/>
  <c r="M275" i="14"/>
  <c r="W218" i="14"/>
  <c r="X217" i="14"/>
  <c r="U229" i="14"/>
  <c r="U227" i="14"/>
  <c r="O266" i="14"/>
  <c r="P265" i="14"/>
  <c r="AD163" i="14"/>
  <c r="AI147" i="14"/>
  <c r="Q251" i="14"/>
  <c r="Q259" i="14" s="1"/>
  <c r="AC185" i="14"/>
  <c r="AB186" i="14"/>
  <c r="K292" i="14"/>
  <c r="M276" i="14"/>
  <c r="G331" i="14"/>
  <c r="G341" i="14" s="1"/>
  <c r="L297" i="14"/>
  <c r="K298" i="14"/>
  <c r="P261" i="14"/>
  <c r="X211" i="14"/>
  <c r="X203" i="14"/>
  <c r="X213" i="14" s="1"/>
  <c r="U233" i="14"/>
  <c r="T234" i="14"/>
  <c r="AF154" i="14"/>
  <c r="AG153" i="14"/>
  <c r="AG154" i="14" s="1"/>
  <c r="AF146" i="14"/>
  <c r="AD170" i="14"/>
  <c r="AE169" i="14"/>
  <c r="I329" i="14"/>
  <c r="H330" i="14"/>
  <c r="Z201" i="14"/>
  <c r="Y202" i="14"/>
  <c r="S235" i="14"/>
  <c r="S245" i="14" s="1"/>
  <c r="S244" i="14"/>
  <c r="F341" i="14"/>
  <c r="AE155" i="14"/>
  <c r="AE163" i="14" s="1"/>
  <c r="N267" i="14"/>
  <c r="N275" i="14" s="1"/>
  <c r="AC171" i="14"/>
  <c r="AC181" i="14" s="1"/>
  <c r="AL145" i="14"/>
  <c r="AI145" i="14"/>
  <c r="AJ145" i="14" s="1"/>
  <c r="AI142" i="14"/>
  <c r="AI144" i="14"/>
  <c r="AG148" i="14"/>
  <c r="AI148" i="14" s="1"/>
  <c r="S249" i="14"/>
  <c r="R250" i="14"/>
  <c r="AA187" i="14"/>
  <c r="AA194" i="14" s="1"/>
  <c r="V227" i="14" l="1"/>
  <c r="G338" i="14"/>
  <c r="G339" i="14"/>
  <c r="G340" i="14"/>
  <c r="Q258" i="14"/>
  <c r="L290" i="14"/>
  <c r="AC180" i="14"/>
  <c r="X210" i="14"/>
  <c r="L292" i="14"/>
  <c r="J306" i="14"/>
  <c r="N276" i="14"/>
  <c r="S242" i="14"/>
  <c r="L291" i="14"/>
  <c r="H323" i="14"/>
  <c r="AJ141" i="14"/>
  <c r="AC179" i="14"/>
  <c r="S243" i="14"/>
  <c r="AI146" i="14"/>
  <c r="H325" i="14"/>
  <c r="N274" i="14"/>
  <c r="X212" i="14"/>
  <c r="H324" i="14"/>
  <c r="V226" i="14"/>
  <c r="AA195" i="14"/>
  <c r="H331" i="14"/>
  <c r="H339" i="14" s="1"/>
  <c r="AA196" i="14"/>
  <c r="S250" i="14"/>
  <c r="T249" i="14"/>
  <c r="AC178" i="14"/>
  <c r="N277" i="14"/>
  <c r="AE164" i="14"/>
  <c r="J329" i="14"/>
  <c r="I330" i="14"/>
  <c r="AG155" i="14"/>
  <c r="AI156" i="14"/>
  <c r="AD185" i="14"/>
  <c r="AC186" i="14"/>
  <c r="Q260" i="14"/>
  <c r="Q265" i="14"/>
  <c r="P266" i="14"/>
  <c r="J308" i="14"/>
  <c r="K313" i="14"/>
  <c r="J314" i="14"/>
  <c r="AA197" i="14"/>
  <c r="AE165" i="14"/>
  <c r="Y203" i="14"/>
  <c r="Y212" i="14" s="1"/>
  <c r="AE170" i="14"/>
  <c r="AF169" i="14"/>
  <c r="AF155" i="14"/>
  <c r="AF164" i="14" s="1"/>
  <c r="Q261" i="14"/>
  <c r="O267" i="14"/>
  <c r="O277" i="14" s="1"/>
  <c r="X218" i="14"/>
  <c r="Y217" i="14"/>
  <c r="J309" i="14"/>
  <c r="AI149" i="14"/>
  <c r="I315" i="14"/>
  <c r="I325" i="14" s="1"/>
  <c r="AE162" i="14"/>
  <c r="Z202" i="14"/>
  <c r="AA201" i="14"/>
  <c r="AD171" i="14"/>
  <c r="AD181" i="14" s="1"/>
  <c r="T235" i="14"/>
  <c r="T243" i="14" s="1"/>
  <c r="W219" i="14"/>
  <c r="W227" i="14" s="1"/>
  <c r="W229" i="14"/>
  <c r="M283" i="14"/>
  <c r="M293" i="14" s="1"/>
  <c r="K299" i="14"/>
  <c r="K309" i="14" s="1"/>
  <c r="R251" i="14"/>
  <c r="R261" i="14" s="1"/>
  <c r="V233" i="14"/>
  <c r="U234" i="14"/>
  <c r="L298" i="14"/>
  <c r="M297" i="14"/>
  <c r="AB187" i="14"/>
  <c r="AB196" i="14" s="1"/>
  <c r="O281" i="14"/>
  <c r="N282" i="14"/>
  <c r="AD179" i="14" l="1"/>
  <c r="Y213" i="14"/>
  <c r="W228" i="14"/>
  <c r="AD180" i="14"/>
  <c r="M292" i="14"/>
  <c r="I324" i="14"/>
  <c r="AD178" i="14"/>
  <c r="O274" i="14"/>
  <c r="R258" i="14"/>
  <c r="T244" i="14"/>
  <c r="O276" i="14"/>
  <c r="AF162" i="14"/>
  <c r="I323" i="14"/>
  <c r="O275" i="14"/>
  <c r="AF165" i="14"/>
  <c r="AI154" i="14"/>
  <c r="AG165" i="14"/>
  <c r="H340" i="14"/>
  <c r="V234" i="14"/>
  <c r="W233" i="14"/>
  <c r="Z203" i="14"/>
  <c r="Z213" i="14" s="1"/>
  <c r="Z217" i="14"/>
  <c r="Y218" i="14"/>
  <c r="Y210" i="14"/>
  <c r="AC187" i="14"/>
  <c r="AC197" i="14" s="1"/>
  <c r="AG162" i="14"/>
  <c r="AI162" i="14" s="1"/>
  <c r="I331" i="14"/>
  <c r="I341" i="14" s="1"/>
  <c r="H341" i="14"/>
  <c r="L313" i="14"/>
  <c r="K314" i="14"/>
  <c r="M298" i="14"/>
  <c r="N297" i="14"/>
  <c r="R260" i="14"/>
  <c r="T245" i="14"/>
  <c r="N291" i="14"/>
  <c r="N290" i="14"/>
  <c r="N283" i="14"/>
  <c r="N293" i="14" s="1"/>
  <c r="AB195" i="14"/>
  <c r="L299" i="14"/>
  <c r="L309" i="14" s="1"/>
  <c r="R259" i="14"/>
  <c r="K307" i="14"/>
  <c r="K308" i="14"/>
  <c r="M291" i="14"/>
  <c r="W226" i="14"/>
  <c r="T242" i="14"/>
  <c r="I322" i="14"/>
  <c r="X219" i="14"/>
  <c r="X226" i="14" s="1"/>
  <c r="AF163" i="14"/>
  <c r="AG169" i="14"/>
  <c r="AG170" i="14" s="1"/>
  <c r="AF170" i="14"/>
  <c r="Y211" i="14"/>
  <c r="P267" i="14"/>
  <c r="P276" i="14" s="1"/>
  <c r="AD186" i="14"/>
  <c r="AE185" i="14"/>
  <c r="AG163" i="14"/>
  <c r="K329" i="14"/>
  <c r="J330" i="14"/>
  <c r="U249" i="14"/>
  <c r="T250" i="14"/>
  <c r="H338" i="14"/>
  <c r="AB197" i="14"/>
  <c r="AB194" i="14"/>
  <c r="K306" i="14"/>
  <c r="O282" i="14"/>
  <c r="P281" i="14"/>
  <c r="U235" i="14"/>
  <c r="U242" i="14" s="1"/>
  <c r="M290" i="14"/>
  <c r="AA202" i="14"/>
  <c r="AB201" i="14"/>
  <c r="AE171" i="14"/>
  <c r="AE179" i="14" s="1"/>
  <c r="AE178" i="14"/>
  <c r="J315" i="14"/>
  <c r="J323" i="14" s="1"/>
  <c r="R265" i="14"/>
  <c r="Q266" i="14"/>
  <c r="AL161" i="14"/>
  <c r="AI161" i="14"/>
  <c r="AJ161" i="14" s="1"/>
  <c r="AI160" i="14"/>
  <c r="AI158" i="14"/>
  <c r="AJ157" i="14" s="1"/>
  <c r="AG164" i="14"/>
  <c r="AI164" i="14" s="1"/>
  <c r="S251" i="14"/>
  <c r="S261" i="14" s="1"/>
  <c r="AI163" i="14" l="1"/>
  <c r="U243" i="14"/>
  <c r="J324" i="14"/>
  <c r="S258" i="14"/>
  <c r="AE180" i="14"/>
  <c r="U244" i="14"/>
  <c r="I338" i="14"/>
  <c r="AE181" i="14"/>
  <c r="AI165" i="14"/>
  <c r="S259" i="14"/>
  <c r="J322" i="14"/>
  <c r="X228" i="14"/>
  <c r="I339" i="14"/>
  <c r="J325" i="14"/>
  <c r="X227" i="14"/>
  <c r="X229" i="14"/>
  <c r="L306" i="14"/>
  <c r="U245" i="14"/>
  <c r="V249" i="14"/>
  <c r="U250" i="14"/>
  <c r="AE186" i="14"/>
  <c r="AF185" i="14"/>
  <c r="P277" i="14"/>
  <c r="AF171" i="14"/>
  <c r="AF179" i="14" s="1"/>
  <c r="L307" i="14"/>
  <c r="N292" i="14"/>
  <c r="O297" i="14"/>
  <c r="N298" i="14"/>
  <c r="I340" i="14"/>
  <c r="AC194" i="14"/>
  <c r="Z210" i="14"/>
  <c r="W234" i="14"/>
  <c r="X233" i="14"/>
  <c r="S260" i="14"/>
  <c r="Q267" i="14"/>
  <c r="Q274" i="14" s="1"/>
  <c r="AC201" i="14"/>
  <c r="AB202" i="14"/>
  <c r="P282" i="14"/>
  <c r="Q281" i="14"/>
  <c r="J331" i="14"/>
  <c r="J339" i="14" s="1"/>
  <c r="AD187" i="14"/>
  <c r="AD196" i="14" s="1"/>
  <c r="AD197" i="14"/>
  <c r="P274" i="14"/>
  <c r="AG171" i="14"/>
  <c r="AI170" i="14" s="1"/>
  <c r="AI172" i="14"/>
  <c r="L308" i="14"/>
  <c r="M299" i="14"/>
  <c r="M306" i="14" s="1"/>
  <c r="M308" i="14"/>
  <c r="AC195" i="14"/>
  <c r="Y219" i="14"/>
  <c r="Y229" i="14" s="1"/>
  <c r="Z211" i="14"/>
  <c r="V235" i="14"/>
  <c r="V245" i="14" s="1"/>
  <c r="S265" i="14"/>
  <c r="R266" i="14"/>
  <c r="AA203" i="14"/>
  <c r="AA213" i="14" s="1"/>
  <c r="AA212" i="14"/>
  <c r="O283" i="14"/>
  <c r="O293" i="14" s="1"/>
  <c r="K330" i="14"/>
  <c r="L329" i="14"/>
  <c r="P275" i="14"/>
  <c r="K315" i="14"/>
  <c r="K325" i="14" s="1"/>
  <c r="AC196" i="14"/>
  <c r="AA217" i="14"/>
  <c r="Z218" i="14"/>
  <c r="Z212" i="14"/>
  <c r="T251" i="14"/>
  <c r="T258" i="14" s="1"/>
  <c r="L314" i="14"/>
  <c r="M313" i="14"/>
  <c r="O292" i="14" l="1"/>
  <c r="Y228" i="14"/>
  <c r="M307" i="14"/>
  <c r="K324" i="14"/>
  <c r="O290" i="14"/>
  <c r="V244" i="14"/>
  <c r="Y227" i="14"/>
  <c r="M309" i="14"/>
  <c r="J340" i="14"/>
  <c r="AG178" i="14"/>
  <c r="Q275" i="14"/>
  <c r="V242" i="14"/>
  <c r="Y226" i="14"/>
  <c r="AG179" i="14"/>
  <c r="K331" i="14"/>
  <c r="K338" i="14" s="1"/>
  <c r="S266" i="14"/>
  <c r="T265" i="14"/>
  <c r="M314" i="14"/>
  <c r="N313" i="14"/>
  <c r="T259" i="14"/>
  <c r="AA210" i="14"/>
  <c r="AI179" i="14"/>
  <c r="AB203" i="14"/>
  <c r="AB213" i="14" s="1"/>
  <c r="X234" i="14"/>
  <c r="Y233" i="14"/>
  <c r="AF180" i="14"/>
  <c r="AE187" i="14"/>
  <c r="AE196" i="14" s="1"/>
  <c r="Z219" i="14"/>
  <c r="Z227" i="14" s="1"/>
  <c r="L315" i="14"/>
  <c r="L324" i="14" s="1"/>
  <c r="T260" i="14"/>
  <c r="AA218" i="14"/>
  <c r="AB217" i="14"/>
  <c r="K323" i="14"/>
  <c r="M329" i="14"/>
  <c r="L330" i="14"/>
  <c r="O291" i="14"/>
  <c r="AA211" i="14"/>
  <c r="R267" i="14"/>
  <c r="R276" i="14" s="1"/>
  <c r="V243" i="14"/>
  <c r="AI177" i="14"/>
  <c r="AJ177" i="14" s="1"/>
  <c r="AI176" i="14"/>
  <c r="AL177" i="14"/>
  <c r="AI174" i="14"/>
  <c r="AJ173" i="14" s="1"/>
  <c r="AG180" i="14"/>
  <c r="AI180" i="14" s="1"/>
  <c r="AD194" i="14"/>
  <c r="J341" i="14"/>
  <c r="AD201" i="14"/>
  <c r="AC202" i="14"/>
  <c r="Q276" i="14"/>
  <c r="W235" i="14"/>
  <c r="W243" i="14" s="1"/>
  <c r="N299" i="14"/>
  <c r="N306" i="14" s="1"/>
  <c r="AF181" i="14"/>
  <c r="U251" i="14"/>
  <c r="U260" i="14" s="1"/>
  <c r="AG181" i="14"/>
  <c r="AD195" i="14"/>
  <c r="J338" i="14"/>
  <c r="R281" i="14"/>
  <c r="Q282" i="14"/>
  <c r="Q277" i="14"/>
  <c r="O298" i="14"/>
  <c r="P297" i="14"/>
  <c r="AF178" i="14"/>
  <c r="AI178" i="14" s="1"/>
  <c r="V250" i="14"/>
  <c r="W249" i="14"/>
  <c r="T261" i="14"/>
  <c r="K322" i="14"/>
  <c r="P283" i="14"/>
  <c r="P290" i="14" s="1"/>
  <c r="AG185" i="14"/>
  <c r="AG186" i="14" s="1"/>
  <c r="AF186" i="14"/>
  <c r="R274" i="14" l="1"/>
  <c r="K340" i="14"/>
  <c r="W242" i="14"/>
  <c r="W244" i="14"/>
  <c r="R275" i="14"/>
  <c r="AE194" i="14"/>
  <c r="W245" i="14"/>
  <c r="L323" i="14"/>
  <c r="K341" i="14"/>
  <c r="AE197" i="14"/>
  <c r="AB212" i="14"/>
  <c r="U258" i="14"/>
  <c r="L322" i="14"/>
  <c r="AE195" i="14"/>
  <c r="AB210" i="14"/>
  <c r="K339" i="14"/>
  <c r="U259" i="14"/>
  <c r="AB211" i="14"/>
  <c r="W250" i="14"/>
  <c r="X249" i="14"/>
  <c r="AG187" i="14"/>
  <c r="AI188" i="14"/>
  <c r="P292" i="14"/>
  <c r="P298" i="14"/>
  <c r="Q297" i="14"/>
  <c r="R282" i="14"/>
  <c r="S281" i="14"/>
  <c r="U261" i="14"/>
  <c r="N307" i="14"/>
  <c r="R277" i="14"/>
  <c r="N329" i="14"/>
  <c r="M330" i="14"/>
  <c r="L325" i="14"/>
  <c r="Z229" i="14"/>
  <c r="M315" i="14"/>
  <c r="M325" i="14" s="1"/>
  <c r="O299" i="14"/>
  <c r="O308" i="14" s="1"/>
  <c r="N308" i="14"/>
  <c r="AC203" i="14"/>
  <c r="AC212" i="14" s="1"/>
  <c r="Z226" i="14"/>
  <c r="Z233" i="14"/>
  <c r="Y234" i="14"/>
  <c r="T266" i="14"/>
  <c r="U265" i="14"/>
  <c r="P293" i="14"/>
  <c r="V251" i="14"/>
  <c r="V259" i="14" s="1"/>
  <c r="N309" i="14"/>
  <c r="AE201" i="14"/>
  <c r="AD202" i="14"/>
  <c r="AB218" i="14"/>
  <c r="AC217" i="14"/>
  <c r="Z228" i="14"/>
  <c r="X235" i="14"/>
  <c r="X242" i="14" s="1"/>
  <c r="S267" i="14"/>
  <c r="S274" i="14" s="1"/>
  <c r="P291" i="14"/>
  <c r="AF187" i="14"/>
  <c r="AF197" i="14" s="1"/>
  <c r="Q283" i="14"/>
  <c r="Q291" i="14" s="1"/>
  <c r="AI181" i="14"/>
  <c r="L331" i="14"/>
  <c r="L340" i="14" s="1"/>
  <c r="AA219" i="14"/>
  <c r="AA229" i="14" s="1"/>
  <c r="O313" i="14"/>
  <c r="N314" i="14"/>
  <c r="AI186" i="14" l="1"/>
  <c r="AF194" i="14"/>
  <c r="O306" i="14"/>
  <c r="M322" i="14"/>
  <c r="AF195" i="14"/>
  <c r="O309" i="14"/>
  <c r="AC210" i="14"/>
  <c r="M323" i="14"/>
  <c r="L338" i="14"/>
  <c r="Q290" i="14"/>
  <c r="AF196" i="14"/>
  <c r="X244" i="14"/>
  <c r="AC211" i="14"/>
  <c r="M324" i="14"/>
  <c r="AA227" i="14"/>
  <c r="L339" i="14"/>
  <c r="AB219" i="14"/>
  <c r="AB227" i="14" s="1"/>
  <c r="Y235" i="14"/>
  <c r="Y242" i="14" s="1"/>
  <c r="Q298" i="14"/>
  <c r="R297" i="14"/>
  <c r="O314" i="14"/>
  <c r="P313" i="14"/>
  <c r="AA228" i="14"/>
  <c r="L341" i="14"/>
  <c r="Q293" i="14"/>
  <c r="S276" i="14"/>
  <c r="X243" i="14"/>
  <c r="AD217" i="14"/>
  <c r="AC218" i="14"/>
  <c r="V260" i="14"/>
  <c r="T267" i="14"/>
  <c r="T277" i="14" s="1"/>
  <c r="T274" i="14"/>
  <c r="AC213" i="14"/>
  <c r="O307" i="14"/>
  <c r="R283" i="14"/>
  <c r="R290" i="14" s="1"/>
  <c r="AI193" i="14"/>
  <c r="AJ193" i="14" s="1"/>
  <c r="AL193" i="14"/>
  <c r="AI192" i="14"/>
  <c r="AI190" i="14"/>
  <c r="AJ189" i="14" s="1"/>
  <c r="AG196" i="14"/>
  <c r="AI196" i="14" s="1"/>
  <c r="AG197" i="14"/>
  <c r="AI197" i="14" s="1"/>
  <c r="S275" i="14"/>
  <c r="Q292" i="14"/>
  <c r="AA233" i="14"/>
  <c r="Z234" i="14"/>
  <c r="M331" i="14"/>
  <c r="M338" i="14" s="1"/>
  <c r="P299" i="14"/>
  <c r="P309" i="14" s="1"/>
  <c r="P307" i="14"/>
  <c r="P306" i="14"/>
  <c r="AG194" i="14"/>
  <c r="AI194" i="14" s="1"/>
  <c r="X250" i="14"/>
  <c r="Y249" i="14"/>
  <c r="N315" i="14"/>
  <c r="N323" i="14" s="1"/>
  <c r="V261" i="14"/>
  <c r="S277" i="14"/>
  <c r="X245" i="14"/>
  <c r="AD203" i="14"/>
  <c r="AD213" i="14" s="1"/>
  <c r="V258" i="14"/>
  <c r="AA226" i="14"/>
  <c r="AE202" i="14"/>
  <c r="AF201" i="14"/>
  <c r="V265" i="14"/>
  <c r="U266" i="14"/>
  <c r="N330" i="14"/>
  <c r="O329" i="14"/>
  <c r="T281" i="14"/>
  <c r="S282" i="14"/>
  <c r="AG195" i="14"/>
  <c r="AI195" i="14" s="1"/>
  <c r="W251" i="14"/>
  <c r="W261" i="14" s="1"/>
  <c r="T275" i="14" l="1"/>
  <c r="P308" i="14"/>
  <c r="W258" i="14"/>
  <c r="AD211" i="14"/>
  <c r="W259" i="14"/>
  <c r="AB226" i="14"/>
  <c r="W260" i="14"/>
  <c r="AD210" i="14"/>
  <c r="T276" i="14"/>
  <c r="AB228" i="14"/>
  <c r="S283" i="14"/>
  <c r="S293" i="14" s="1"/>
  <c r="T282" i="14"/>
  <c r="U281" i="14"/>
  <c r="W265" i="14"/>
  <c r="V266" i="14"/>
  <c r="AD212" i="14"/>
  <c r="N325" i="14"/>
  <c r="M339" i="14"/>
  <c r="AA234" i="14"/>
  <c r="AB233" i="14"/>
  <c r="R291" i="14"/>
  <c r="AE217" i="14"/>
  <c r="AD218" i="14"/>
  <c r="S297" i="14"/>
  <c r="R298" i="14"/>
  <c r="Y243" i="14"/>
  <c r="U267" i="14"/>
  <c r="U277" i="14" s="1"/>
  <c r="O330" i="14"/>
  <c r="P329" i="14"/>
  <c r="AF202" i="14"/>
  <c r="AG201" i="14"/>
  <c r="AG202" i="14" s="1"/>
  <c r="N324" i="14"/>
  <c r="N322" i="14"/>
  <c r="M340" i="14"/>
  <c r="R292" i="14"/>
  <c r="Q299" i="14"/>
  <c r="Q306" i="14" s="1"/>
  <c r="Y244" i="14"/>
  <c r="AB229" i="14"/>
  <c r="N331" i="14"/>
  <c r="N341" i="14" s="1"/>
  <c r="AE203" i="14"/>
  <c r="AE211" i="14" s="1"/>
  <c r="AE210" i="14"/>
  <c r="Z249" i="14"/>
  <c r="Y250" i="14"/>
  <c r="M341" i="14"/>
  <c r="R293" i="14"/>
  <c r="P314" i="14"/>
  <c r="Q313" i="14"/>
  <c r="Y245" i="14"/>
  <c r="X251" i="14"/>
  <c r="X258" i="14" s="1"/>
  <c r="Z235" i="14"/>
  <c r="Z242" i="14" s="1"/>
  <c r="Z245" i="14"/>
  <c r="AC219" i="14"/>
  <c r="AC229" i="14" s="1"/>
  <c r="O315" i="14"/>
  <c r="O323" i="14" s="1"/>
  <c r="Q308" i="14" l="1"/>
  <c r="X260" i="14"/>
  <c r="Z243" i="14"/>
  <c r="N340" i="14"/>
  <c r="AC226" i="14"/>
  <c r="Z244" i="14"/>
  <c r="N338" i="14"/>
  <c r="O322" i="14"/>
  <c r="AC227" i="14"/>
  <c r="AE213" i="14"/>
  <c r="N339" i="14"/>
  <c r="U274" i="14"/>
  <c r="AC228" i="14"/>
  <c r="U275" i="14"/>
  <c r="P315" i="14"/>
  <c r="P325" i="14" s="1"/>
  <c r="O324" i="14"/>
  <c r="O325" i="14"/>
  <c r="X259" i="14"/>
  <c r="R313" i="14"/>
  <c r="Q314" i="14"/>
  <c r="Y251" i="14"/>
  <c r="Y259" i="14" s="1"/>
  <c r="AE212" i="14"/>
  <c r="Q307" i="14"/>
  <c r="AF203" i="14"/>
  <c r="AF211" i="14" s="1"/>
  <c r="AF213" i="14"/>
  <c r="AE218" i="14"/>
  <c r="AF217" i="14"/>
  <c r="W266" i="14"/>
  <c r="X265" i="14"/>
  <c r="S292" i="14"/>
  <c r="P330" i="14"/>
  <c r="Q329" i="14"/>
  <c r="R299" i="14"/>
  <c r="R306" i="14" s="1"/>
  <c r="U282" i="14"/>
  <c r="V281" i="14"/>
  <c r="X261" i="14"/>
  <c r="Q309" i="14"/>
  <c r="O331" i="14"/>
  <c r="O340" i="14" s="1"/>
  <c r="U276" i="14"/>
  <c r="S298" i="14"/>
  <c r="T297" i="14"/>
  <c r="AB234" i="14"/>
  <c r="AC233" i="14"/>
  <c r="T283" i="14"/>
  <c r="T291" i="14" s="1"/>
  <c r="T293" i="14"/>
  <c r="T290" i="14"/>
  <c r="S291" i="14"/>
  <c r="AA249" i="14"/>
  <c r="Z250" i="14"/>
  <c r="AG203" i="14"/>
  <c r="AI202" i="14" s="1"/>
  <c r="AI204" i="14"/>
  <c r="AD219" i="14"/>
  <c r="AD226" i="14" s="1"/>
  <c r="AA235" i="14"/>
  <c r="AA243" i="14" s="1"/>
  <c r="AA245" i="14"/>
  <c r="AA244" i="14"/>
  <c r="V267" i="14"/>
  <c r="V274" i="14" s="1"/>
  <c r="S290" i="14"/>
  <c r="AG212" i="14" l="1"/>
  <c r="V275" i="14"/>
  <c r="AA242" i="14"/>
  <c r="AG210" i="14"/>
  <c r="AG211" i="14"/>
  <c r="T292" i="14"/>
  <c r="O338" i="14"/>
  <c r="P324" i="14"/>
  <c r="V276" i="14"/>
  <c r="R308" i="14"/>
  <c r="AF210" i="14"/>
  <c r="AI210" i="14" s="1"/>
  <c r="P323" i="14"/>
  <c r="AI208" i="14"/>
  <c r="AL209" i="14"/>
  <c r="AI206" i="14"/>
  <c r="AJ205" i="14" s="1"/>
  <c r="AI209" i="14"/>
  <c r="AJ209" i="14" s="1"/>
  <c r="V277" i="14"/>
  <c r="AD227" i="14"/>
  <c r="AD228" i="14"/>
  <c r="Z251" i="14"/>
  <c r="Z261" i="14" s="1"/>
  <c r="AD233" i="14"/>
  <c r="AC234" i="14"/>
  <c r="O341" i="14"/>
  <c r="V282" i="14"/>
  <c r="W281" i="14"/>
  <c r="R307" i="14"/>
  <c r="P331" i="14"/>
  <c r="P340" i="14" s="1"/>
  <c r="AG217" i="14"/>
  <c r="AG218" i="14" s="1"/>
  <c r="AF218" i="14"/>
  <c r="AF212" i="14"/>
  <c r="Y260" i="14"/>
  <c r="AD229" i="14"/>
  <c r="AI211" i="14"/>
  <c r="AA250" i="14"/>
  <c r="AB249" i="14"/>
  <c r="AB235" i="14"/>
  <c r="AB243" i="14" s="1"/>
  <c r="U283" i="14"/>
  <c r="U292" i="14" s="1"/>
  <c r="U291" i="14"/>
  <c r="U290" i="14"/>
  <c r="AE219" i="14"/>
  <c r="AE229" i="14" s="1"/>
  <c r="Y261" i="14"/>
  <c r="AI212" i="14"/>
  <c r="T298" i="14"/>
  <c r="U297" i="14"/>
  <c r="O339" i="14"/>
  <c r="R309" i="14"/>
  <c r="X266" i="14"/>
  <c r="Y265" i="14"/>
  <c r="Y258" i="14"/>
  <c r="Q315" i="14"/>
  <c r="Q325" i="14" s="1"/>
  <c r="AG213" i="14"/>
  <c r="AI213" i="14" s="1"/>
  <c r="S299" i="14"/>
  <c r="S306" i="14" s="1"/>
  <c r="S309" i="14"/>
  <c r="S307" i="14"/>
  <c r="R329" i="14"/>
  <c r="Q330" i="14"/>
  <c r="W267" i="14"/>
  <c r="W275" i="14" s="1"/>
  <c r="W277" i="14"/>
  <c r="S313" i="14"/>
  <c r="R314" i="14"/>
  <c r="P322" i="14"/>
  <c r="Q323" i="14" l="1"/>
  <c r="S308" i="14"/>
  <c r="Q324" i="14"/>
  <c r="Q322" i="14"/>
  <c r="AB242" i="14"/>
  <c r="W276" i="14"/>
  <c r="AB245" i="14"/>
  <c r="Z260" i="14"/>
  <c r="AB244" i="14"/>
  <c r="Z258" i="14"/>
  <c r="U293" i="14"/>
  <c r="Z259" i="14"/>
  <c r="AB250" i="14"/>
  <c r="AC249" i="14"/>
  <c r="P341" i="14"/>
  <c r="Z265" i="14"/>
  <c r="Y266" i="14"/>
  <c r="V297" i="14"/>
  <c r="U298" i="14"/>
  <c r="AE227" i="14"/>
  <c r="AE228" i="14"/>
  <c r="AA251" i="14"/>
  <c r="AA259" i="14" s="1"/>
  <c r="AA261" i="14"/>
  <c r="AA258" i="14"/>
  <c r="P338" i="14"/>
  <c r="AC235" i="14"/>
  <c r="AC244" i="14" s="1"/>
  <c r="R315" i="14"/>
  <c r="R322" i="14" s="1"/>
  <c r="S329" i="14"/>
  <c r="R330" i="14"/>
  <c r="W274" i="14"/>
  <c r="X267" i="14"/>
  <c r="X276" i="14" s="1"/>
  <c r="T299" i="14"/>
  <c r="T309" i="14" s="1"/>
  <c r="T307" i="14"/>
  <c r="AE226" i="14"/>
  <c r="AF219" i="14"/>
  <c r="AF228" i="14" s="1"/>
  <c r="P339" i="14"/>
  <c r="W282" i="14"/>
  <c r="X281" i="14"/>
  <c r="AD234" i="14"/>
  <c r="AE233" i="14"/>
  <c r="S314" i="14"/>
  <c r="T313" i="14"/>
  <c r="Q331" i="14"/>
  <c r="Q340" i="14" s="1"/>
  <c r="AG219" i="14"/>
  <c r="AI218" i="14" s="1"/>
  <c r="AI220" i="14"/>
  <c r="V283" i="14"/>
  <c r="V293" i="14" s="1"/>
  <c r="T308" i="14" l="1"/>
  <c r="AG228" i="14"/>
  <c r="AG226" i="14"/>
  <c r="Q338" i="14"/>
  <c r="AC242" i="14"/>
  <c r="AG227" i="14"/>
  <c r="Q339" i="14"/>
  <c r="AC243" i="14"/>
  <c r="T314" i="14"/>
  <c r="U313" i="14"/>
  <c r="X282" i="14"/>
  <c r="Y281" i="14"/>
  <c r="V290" i="14"/>
  <c r="AL225" i="14"/>
  <c r="AI225" i="14"/>
  <c r="AJ225" i="14" s="1"/>
  <c r="AI224" i="14"/>
  <c r="AI222" i="14"/>
  <c r="AJ221" i="14" s="1"/>
  <c r="W283" i="14"/>
  <c r="W292" i="14" s="1"/>
  <c r="AF227" i="14"/>
  <c r="V291" i="14"/>
  <c r="V292" i="14"/>
  <c r="Q341" i="14"/>
  <c r="AD235" i="14"/>
  <c r="AD245" i="14" s="1"/>
  <c r="AF229" i="14"/>
  <c r="AF226" i="14"/>
  <c r="AI226" i="14" s="1"/>
  <c r="T306" i="14"/>
  <c r="X275" i="14"/>
  <c r="R325" i="14"/>
  <c r="AC245" i="14"/>
  <c r="AA260" i="14"/>
  <c r="AA265" i="14"/>
  <c r="Z266" i="14"/>
  <c r="R331" i="14"/>
  <c r="R338" i="14" s="1"/>
  <c r="U299" i="14"/>
  <c r="U307" i="14" s="1"/>
  <c r="AI227" i="14"/>
  <c r="AI228" i="14"/>
  <c r="S315" i="14"/>
  <c r="S325" i="14" s="1"/>
  <c r="X274" i="14"/>
  <c r="S330" i="14"/>
  <c r="T329" i="14"/>
  <c r="R324" i="14"/>
  <c r="W297" i="14"/>
  <c r="V298" i="14"/>
  <c r="AD249" i="14"/>
  <c r="AC250" i="14"/>
  <c r="AG229" i="14"/>
  <c r="AI229" i="14" s="1"/>
  <c r="AE234" i="14"/>
  <c r="AF233" i="14"/>
  <c r="X277" i="14"/>
  <c r="R323" i="14"/>
  <c r="Y267" i="14"/>
  <c r="Y277" i="14" s="1"/>
  <c r="AB251" i="14"/>
  <c r="AB258" i="14" s="1"/>
  <c r="R339" i="14" l="1"/>
  <c r="R340" i="14"/>
  <c r="W291" i="14"/>
  <c r="S324" i="14"/>
  <c r="Y276" i="14"/>
  <c r="S323" i="14"/>
  <c r="R341" i="14"/>
  <c r="S322" i="14"/>
  <c r="W293" i="14"/>
  <c r="AE235" i="14"/>
  <c r="AE244" i="14" s="1"/>
  <c r="AE242" i="14"/>
  <c r="V299" i="14"/>
  <c r="V306" i="14" s="1"/>
  <c r="S331" i="14"/>
  <c r="S340" i="14" s="1"/>
  <c r="AB259" i="14"/>
  <c r="Y274" i="14"/>
  <c r="W298" i="14"/>
  <c r="X297" i="14"/>
  <c r="U306" i="14"/>
  <c r="U309" i="14"/>
  <c r="AD242" i="14"/>
  <c r="W290" i="14"/>
  <c r="Z281" i="14"/>
  <c r="Y282" i="14"/>
  <c r="AF234" i="14"/>
  <c r="AG233" i="14"/>
  <c r="AG234" i="14" s="1"/>
  <c r="AB260" i="14"/>
  <c r="AB261" i="14"/>
  <c r="Y275" i="14"/>
  <c r="AC251" i="14"/>
  <c r="AC259" i="14" s="1"/>
  <c r="U308" i="14"/>
  <c r="AD243" i="14"/>
  <c r="X283" i="14"/>
  <c r="X290" i="14" s="1"/>
  <c r="X291" i="14"/>
  <c r="AD250" i="14"/>
  <c r="AE249" i="14"/>
  <c r="T330" i="14"/>
  <c r="U329" i="14"/>
  <c r="Z267" i="14"/>
  <c r="Z277" i="14" s="1"/>
  <c r="AD244" i="14"/>
  <c r="U314" i="14"/>
  <c r="V313" i="14"/>
  <c r="AA266" i="14"/>
  <c r="AB265" i="14"/>
  <c r="T315" i="14"/>
  <c r="T325" i="14" s="1"/>
  <c r="T324" i="14"/>
  <c r="X292" i="14" l="1"/>
  <c r="AE245" i="14"/>
  <c r="X293" i="14"/>
  <c r="AE243" i="14"/>
  <c r="S338" i="14"/>
  <c r="T323" i="14"/>
  <c r="T322" i="14"/>
  <c r="AC265" i="14"/>
  <c r="AB266" i="14"/>
  <c r="Z274" i="14"/>
  <c r="AE250" i="14"/>
  <c r="AF249" i="14"/>
  <c r="AC260" i="14"/>
  <c r="Z282" i="14"/>
  <c r="AA281" i="14"/>
  <c r="S341" i="14"/>
  <c r="V307" i="14"/>
  <c r="AA267" i="14"/>
  <c r="AA275" i="14" s="1"/>
  <c r="Z276" i="14"/>
  <c r="AD259" i="14"/>
  <c r="AD251" i="14"/>
  <c r="AD261" i="14" s="1"/>
  <c r="AC261" i="14"/>
  <c r="AG235" i="14"/>
  <c r="AI234" i="14" s="1"/>
  <c r="AI236" i="14"/>
  <c r="X298" i="14"/>
  <c r="Y297" i="14"/>
  <c r="V308" i="14"/>
  <c r="W313" i="14"/>
  <c r="V314" i="14"/>
  <c r="Z275" i="14"/>
  <c r="V329" i="14"/>
  <c r="U330" i="14"/>
  <c r="AC258" i="14"/>
  <c r="AF235" i="14"/>
  <c r="AF242" i="14" s="1"/>
  <c r="W299" i="14"/>
  <c r="W307" i="14" s="1"/>
  <c r="S339" i="14"/>
  <c r="V309" i="14"/>
  <c r="U315" i="14"/>
  <c r="U322" i="14" s="1"/>
  <c r="T331" i="14"/>
  <c r="T339" i="14" s="1"/>
  <c r="Y283" i="14"/>
  <c r="Y292" i="14" s="1"/>
  <c r="Y290" i="14" l="1"/>
  <c r="U324" i="14"/>
  <c r="AD258" i="14"/>
  <c r="AA276" i="14"/>
  <c r="Y291" i="14"/>
  <c r="AF244" i="14"/>
  <c r="AD260" i="14"/>
  <c r="T341" i="14"/>
  <c r="T338" i="14"/>
  <c r="W306" i="14"/>
  <c r="Y293" i="14"/>
  <c r="T340" i="14"/>
  <c r="U323" i="14"/>
  <c r="W308" i="14"/>
  <c r="AF243" i="14"/>
  <c r="U331" i="14"/>
  <c r="U341" i="14" s="1"/>
  <c r="X313" i="14"/>
  <c r="W314" i="14"/>
  <c r="AI240" i="14"/>
  <c r="AI241" i="14"/>
  <c r="AJ241" i="14" s="1"/>
  <c r="AL241" i="14"/>
  <c r="AI238" i="14"/>
  <c r="AJ237" i="14" s="1"/>
  <c r="AG244" i="14"/>
  <c r="AI244" i="14" s="1"/>
  <c r="AA277" i="14"/>
  <c r="AB281" i="14"/>
  <c r="AA282" i="14"/>
  <c r="AE251" i="14"/>
  <c r="AE261" i="14" s="1"/>
  <c r="AG245" i="14"/>
  <c r="Z283" i="14"/>
  <c r="Z290" i="14" s="1"/>
  <c r="W309" i="14"/>
  <c r="V330" i="14"/>
  <c r="W329" i="14"/>
  <c r="AF245" i="14"/>
  <c r="AA274" i="14"/>
  <c r="AB267" i="14"/>
  <c r="AB276" i="14" s="1"/>
  <c r="U325" i="14"/>
  <c r="Y298" i="14"/>
  <c r="Z297" i="14"/>
  <c r="AG242" i="14"/>
  <c r="AI242" i="14" s="1"/>
  <c r="V315" i="14"/>
  <c r="V325" i="14" s="1"/>
  <c r="X299" i="14"/>
  <c r="X308" i="14" s="1"/>
  <c r="AG243" i="14"/>
  <c r="AI243" i="14" s="1"/>
  <c r="AF250" i="14"/>
  <c r="AG249" i="14"/>
  <c r="AG250" i="14" s="1"/>
  <c r="AD265" i="14"/>
  <c r="AC266" i="14"/>
  <c r="Z291" i="14" l="1"/>
  <c r="X306" i="14"/>
  <c r="V322" i="14"/>
  <c r="X307" i="14"/>
  <c r="V324" i="14"/>
  <c r="V331" i="14"/>
  <c r="V339" i="14" s="1"/>
  <c r="AC267" i="14"/>
  <c r="AC274" i="14" s="1"/>
  <c r="X309" i="14"/>
  <c r="V323" i="14"/>
  <c r="AA297" i="14"/>
  <c r="Z298" i="14"/>
  <c r="AB274" i="14"/>
  <c r="Z292" i="14"/>
  <c r="AE259" i="14"/>
  <c r="AA283" i="14"/>
  <c r="AA292" i="14" s="1"/>
  <c r="U338" i="14"/>
  <c r="AB277" i="14"/>
  <c r="Y299" i="14"/>
  <c r="Y308" i="14" s="1"/>
  <c r="AB275" i="14"/>
  <c r="Z293" i="14"/>
  <c r="AE260" i="14"/>
  <c r="AB282" i="14"/>
  <c r="AC281" i="14"/>
  <c r="W315" i="14"/>
  <c r="W323" i="14" s="1"/>
  <c r="U339" i="14"/>
  <c r="AE258" i="14"/>
  <c r="AD266" i="14"/>
  <c r="AE265" i="14"/>
  <c r="AG251" i="14"/>
  <c r="AI250" i="14" s="1"/>
  <c r="AI252" i="14"/>
  <c r="W330" i="14"/>
  <c r="X329" i="14"/>
  <c r="AI245" i="14"/>
  <c r="X314" i="14"/>
  <c r="Y313" i="14"/>
  <c r="U340" i="14"/>
  <c r="AF251" i="14"/>
  <c r="AF260" i="14" s="1"/>
  <c r="V338" i="14" l="1"/>
  <c r="V341" i="14"/>
  <c r="W322" i="14"/>
  <c r="AC275" i="14"/>
  <c r="AF258" i="14"/>
  <c r="Y329" i="14"/>
  <c r="X330" i="14"/>
  <c r="AG258" i="14"/>
  <c r="AE266" i="14"/>
  <c r="AF265" i="14"/>
  <c r="W324" i="14"/>
  <c r="W325" i="14"/>
  <c r="Y307" i="14"/>
  <c r="AA291" i="14"/>
  <c r="AC276" i="14"/>
  <c r="V340" i="14"/>
  <c r="AF259" i="14"/>
  <c r="Y314" i="14"/>
  <c r="Z313" i="14"/>
  <c r="W331" i="14"/>
  <c r="W340" i="14" s="1"/>
  <c r="AG259" i="14"/>
  <c r="AD267" i="14"/>
  <c r="AD277" i="14" s="1"/>
  <c r="AD281" i="14"/>
  <c r="AC282" i="14"/>
  <c r="Y306" i="14"/>
  <c r="AA290" i="14"/>
  <c r="AA293" i="14"/>
  <c r="Z299" i="14"/>
  <c r="Z309" i="14" s="1"/>
  <c r="AC277" i="14"/>
  <c r="AF261" i="14"/>
  <c r="AG261" i="14"/>
  <c r="X315" i="14"/>
  <c r="X322" i="14" s="1"/>
  <c r="AI257" i="14"/>
  <c r="AJ257" i="14" s="1"/>
  <c r="AI254" i="14"/>
  <c r="AJ253" i="14" s="1"/>
  <c r="AI256" i="14"/>
  <c r="AL257" i="14"/>
  <c r="AG260" i="14"/>
  <c r="AI260" i="14" s="1"/>
  <c r="AB283" i="14"/>
  <c r="AB292" i="14" s="1"/>
  <c r="Y309" i="14"/>
  <c r="AB297" i="14"/>
  <c r="AA298" i="14"/>
  <c r="W341" i="14" l="1"/>
  <c r="AB290" i="14"/>
  <c r="AB291" i="14"/>
  <c r="X323" i="14"/>
  <c r="W338" i="14"/>
  <c r="AB293" i="14"/>
  <c r="X324" i="14"/>
  <c r="AD276" i="14"/>
  <c r="Z308" i="14"/>
  <c r="AI259" i="14"/>
  <c r="AB298" i="14"/>
  <c r="AC297" i="14"/>
  <c r="X325" i="14"/>
  <c r="AI261" i="14"/>
  <c r="Z306" i="14"/>
  <c r="AD282" i="14"/>
  <c r="AE281" i="14"/>
  <c r="AD275" i="14"/>
  <c r="W339" i="14"/>
  <c r="AA313" i="14"/>
  <c r="Z314" i="14"/>
  <c r="X331" i="14"/>
  <c r="X340" i="14" s="1"/>
  <c r="AA299" i="14"/>
  <c r="AA308" i="14" s="1"/>
  <c r="Z307" i="14"/>
  <c r="AD274" i="14"/>
  <c r="Y315" i="14"/>
  <c r="Y324" i="14" s="1"/>
  <c r="AG265" i="14"/>
  <c r="AG266" i="14" s="1"/>
  <c r="AF266" i="14"/>
  <c r="Z329" i="14"/>
  <c r="Y330" i="14"/>
  <c r="AE267" i="14"/>
  <c r="AE276" i="14" s="1"/>
  <c r="AC283" i="14"/>
  <c r="AC290" i="14" s="1"/>
  <c r="AC292" i="14"/>
  <c r="AI258" i="14"/>
  <c r="AC291" i="14" l="1"/>
  <c r="AE274" i="14"/>
  <c r="AC293" i="14"/>
  <c r="AE275" i="14"/>
  <c r="AE277" i="14"/>
  <c r="AA309" i="14"/>
  <c r="Y331" i="14"/>
  <c r="Y341" i="14" s="1"/>
  <c r="Y325" i="14"/>
  <c r="X341" i="14"/>
  <c r="Z330" i="14"/>
  <c r="AA329" i="14"/>
  <c r="Y322" i="14"/>
  <c r="X338" i="14"/>
  <c r="Z315" i="14"/>
  <c r="Z322" i="14" s="1"/>
  <c r="AE282" i="14"/>
  <c r="AF281" i="14"/>
  <c r="AF267" i="14"/>
  <c r="AF276" i="14" s="1"/>
  <c r="Y323" i="14"/>
  <c r="AA306" i="14"/>
  <c r="X339" i="14"/>
  <c r="AA314" i="14"/>
  <c r="AB313" i="14"/>
  <c r="AD283" i="14"/>
  <c r="AD293" i="14" s="1"/>
  <c r="AC298" i="14"/>
  <c r="AD297" i="14"/>
  <c r="AG267" i="14"/>
  <c r="AI266" i="14" s="1"/>
  <c r="AI268" i="14"/>
  <c r="AA307" i="14"/>
  <c r="AB299" i="14"/>
  <c r="AB309" i="14"/>
  <c r="AB308" i="14"/>
  <c r="AB307" i="14"/>
  <c r="AB306" i="14"/>
  <c r="AG275" i="14" l="1"/>
  <c r="AF277" i="14"/>
  <c r="AG276" i="14"/>
  <c r="AG274" i="14"/>
  <c r="AF275" i="14"/>
  <c r="AI275" i="14" s="1"/>
  <c r="AG277" i="14"/>
  <c r="AI277" i="14" s="1"/>
  <c r="AD290" i="14"/>
  <c r="AB314" i="14"/>
  <c r="AC313" i="14"/>
  <c r="AF274" i="14"/>
  <c r="Z323" i="14"/>
  <c r="Z324" i="14"/>
  <c r="Z331" i="14"/>
  <c r="Z341" i="14" s="1"/>
  <c r="Y338" i="14"/>
  <c r="AL273" i="14"/>
  <c r="AI272" i="14"/>
  <c r="AI273" i="14"/>
  <c r="AJ273" i="14" s="1"/>
  <c r="AI270" i="14"/>
  <c r="AJ269" i="14" s="1"/>
  <c r="AI274" i="14"/>
  <c r="AE297" i="14"/>
  <c r="AD298" i="14"/>
  <c r="AD291" i="14"/>
  <c r="AA315" i="14"/>
  <c r="AA323" i="14" s="1"/>
  <c r="Z325" i="14"/>
  <c r="Y339" i="14"/>
  <c r="AC299" i="14"/>
  <c r="AC306" i="14" s="1"/>
  <c r="AD292" i="14"/>
  <c r="AF282" i="14"/>
  <c r="AG281" i="14"/>
  <c r="AG282" i="14" s="1"/>
  <c r="Y340" i="14"/>
  <c r="AI276" i="14"/>
  <c r="AE283" i="14"/>
  <c r="AE292" i="14" s="1"/>
  <c r="AA330" i="14"/>
  <c r="AB329" i="14"/>
  <c r="AC308" i="14" l="1"/>
  <c r="AC307" i="14"/>
  <c r="AA322" i="14"/>
  <c r="AA324" i="14"/>
  <c r="AE293" i="14"/>
  <c r="AF283" i="14"/>
  <c r="AF292" i="14" s="1"/>
  <c r="AE298" i="14"/>
  <c r="AF297" i="14"/>
  <c r="Z338" i="14"/>
  <c r="AC314" i="14"/>
  <c r="AD313" i="14"/>
  <c r="AE290" i="14"/>
  <c r="AC309" i="14"/>
  <c r="AA325" i="14"/>
  <c r="Z340" i="14"/>
  <c r="AB315" i="14"/>
  <c r="AB324" i="14" s="1"/>
  <c r="Z339" i="14"/>
  <c r="AC329" i="14"/>
  <c r="AB330" i="14"/>
  <c r="AE291" i="14"/>
  <c r="AA331" i="14"/>
  <c r="AA341" i="14" s="1"/>
  <c r="AG283" i="14"/>
  <c r="AI282" i="14" s="1"/>
  <c r="AI284" i="14"/>
  <c r="AD308" i="14"/>
  <c r="AD299" i="14"/>
  <c r="AD306" i="14" s="1"/>
  <c r="AB322" i="14" l="1"/>
  <c r="AB323" i="14"/>
  <c r="AF291" i="14"/>
  <c r="AD307" i="14"/>
  <c r="AA340" i="14"/>
  <c r="AB325" i="14"/>
  <c r="AF293" i="14"/>
  <c r="AG290" i="14"/>
  <c r="AD309" i="14"/>
  <c r="AF298" i="14"/>
  <c r="AG297" i="14"/>
  <c r="AG298" i="14" s="1"/>
  <c r="AF290" i="14"/>
  <c r="AA339" i="14"/>
  <c r="AL289" i="14"/>
  <c r="AI286" i="14"/>
  <c r="AJ285" i="14" s="1"/>
  <c r="AI289" i="14"/>
  <c r="AJ289" i="14" s="1"/>
  <c r="AI288" i="14"/>
  <c r="AG291" i="14"/>
  <c r="AI291" i="14" s="1"/>
  <c r="AA338" i="14"/>
  <c r="AB331" i="14"/>
  <c r="AB341" i="14" s="1"/>
  <c r="AE313" i="14"/>
  <c r="AD314" i="14"/>
  <c r="AE299" i="14"/>
  <c r="AE307" i="14" s="1"/>
  <c r="AG292" i="14"/>
  <c r="AI292" i="14" s="1"/>
  <c r="AG293" i="14"/>
  <c r="AI293" i="14" s="1"/>
  <c r="AD329" i="14"/>
  <c r="AC330" i="14"/>
  <c r="AC315" i="14"/>
  <c r="AC325" i="14" s="1"/>
  <c r="AC324" i="14" l="1"/>
  <c r="AC323" i="14"/>
  <c r="AB340" i="14"/>
  <c r="AB338" i="14"/>
  <c r="AC322" i="14"/>
  <c r="AB339" i="14"/>
  <c r="AC331" i="14"/>
  <c r="AC341" i="14" s="1"/>
  <c r="AD330" i="14"/>
  <c r="AE329" i="14"/>
  <c r="AE306" i="14"/>
  <c r="AD315" i="14"/>
  <c r="AD323" i="14" s="1"/>
  <c r="AG299" i="14"/>
  <c r="AI298" i="14" s="1"/>
  <c r="AI300" i="14"/>
  <c r="AF299" i="14"/>
  <c r="AF309" i="14" s="1"/>
  <c r="AF306" i="14"/>
  <c r="AE309" i="14"/>
  <c r="AE308" i="14"/>
  <c r="AF313" i="14"/>
  <c r="AE314" i="14"/>
  <c r="AI290" i="14"/>
  <c r="AF308" i="14" l="1"/>
  <c r="AG307" i="14"/>
  <c r="AD322" i="14"/>
  <c r="AC338" i="14"/>
  <c r="AG306" i="14"/>
  <c r="AI306" i="14" s="1"/>
  <c r="AD324" i="14"/>
  <c r="AE315" i="14"/>
  <c r="AE323" i="14" s="1"/>
  <c r="AF307" i="14"/>
  <c r="AF314" i="14"/>
  <c r="AG313" i="14"/>
  <c r="AG314" i="14" s="1"/>
  <c r="AL305" i="14"/>
  <c r="AI302" i="14"/>
  <c r="AJ301" i="14" s="1"/>
  <c r="AI305" i="14"/>
  <c r="AJ305" i="14" s="1"/>
  <c r="AI304" i="14"/>
  <c r="AG308" i="14"/>
  <c r="AI308" i="14" s="1"/>
  <c r="AD325" i="14"/>
  <c r="AE330" i="14"/>
  <c r="AF329" i="14"/>
  <c r="AC339" i="14"/>
  <c r="AG309" i="14"/>
  <c r="AI309" i="14" s="1"/>
  <c r="AD331" i="14"/>
  <c r="AD340" i="14" s="1"/>
  <c r="AC340" i="14"/>
  <c r="AI307" i="14" l="1"/>
  <c r="AF330" i="14"/>
  <c r="AG329" i="14"/>
  <c r="AG330" i="14" s="1"/>
  <c r="AD338" i="14"/>
  <c r="AE331" i="14"/>
  <c r="AE341" i="14" s="1"/>
  <c r="AD339" i="14"/>
  <c r="AF315" i="14"/>
  <c r="AF325" i="14" s="1"/>
  <c r="AE325" i="14"/>
  <c r="AD341" i="14"/>
  <c r="AE322" i="14"/>
  <c r="AE324" i="14"/>
  <c r="AG315" i="14"/>
  <c r="AI314" i="14" s="1"/>
  <c r="AI316" i="14"/>
  <c r="AG324" i="14" l="1"/>
  <c r="AE338" i="14"/>
  <c r="AG323" i="14"/>
  <c r="AI323" i="14" s="1"/>
  <c r="AF323" i="14"/>
  <c r="AF322" i="14"/>
  <c r="AG325" i="14"/>
  <c r="AI325" i="14" s="1"/>
  <c r="AF324" i="14"/>
  <c r="AI324" i="14" s="1"/>
  <c r="AE339" i="14"/>
  <c r="AL321" i="14"/>
  <c r="AI318" i="14"/>
  <c r="AJ317" i="14" s="1"/>
  <c r="AI321" i="14"/>
  <c r="AJ321" i="14" s="1"/>
  <c r="AI320" i="14"/>
  <c r="AG322" i="14"/>
  <c r="AI322" i="14" s="1"/>
  <c r="AE340" i="14"/>
  <c r="AG331" i="14"/>
  <c r="AI330" i="14" s="1"/>
  <c r="AI332" i="14"/>
  <c r="AF331" i="14"/>
  <c r="AF338" i="14" s="1"/>
  <c r="AF339" i="14" l="1"/>
  <c r="AG341" i="14"/>
  <c r="AI341" i="14" s="1"/>
  <c r="AF340" i="14"/>
  <c r="AG338" i="14"/>
  <c r="AI338" i="14" s="1"/>
  <c r="AF341" i="14"/>
  <c r="AG339" i="14"/>
  <c r="AI339" i="14" s="1"/>
  <c r="AI337" i="14"/>
  <c r="AJ337" i="14" s="1"/>
  <c r="AI336" i="14"/>
  <c r="AL337" i="14"/>
  <c r="AI334" i="14"/>
  <c r="AJ333" i="14" s="1"/>
  <c r="AG340" i="14"/>
  <c r="AI340" i="14" s="1"/>
  <c r="U3" i="14"/>
  <c r="U4" i="14" l="1"/>
  <c r="Y4" i="14" s="1"/>
  <c r="Y3" i="14"/>
  <c r="AI335" i="12" l="1"/>
  <c r="AI333" i="12"/>
  <c r="AI331" i="12"/>
  <c r="AI319" i="12"/>
  <c r="AI317" i="12"/>
  <c r="AI315" i="12"/>
  <c r="AI303" i="12"/>
  <c r="AI301" i="12"/>
  <c r="AI299" i="12"/>
  <c r="AI287" i="12"/>
  <c r="AI285" i="12"/>
  <c r="AI283" i="12"/>
  <c r="AI271" i="12"/>
  <c r="AI269" i="12"/>
  <c r="AI267" i="12"/>
  <c r="AI255" i="12"/>
  <c r="AI253" i="12"/>
  <c r="AI251" i="12"/>
  <c r="AI239" i="12"/>
  <c r="AI237" i="12"/>
  <c r="AI235" i="12"/>
  <c r="AI223" i="12"/>
  <c r="AI221" i="12"/>
  <c r="AI219" i="12"/>
  <c r="AI207" i="12"/>
  <c r="AI205" i="12"/>
  <c r="AI203" i="12"/>
  <c r="AI191" i="12"/>
  <c r="AI189" i="12"/>
  <c r="AI187" i="12"/>
  <c r="AI175" i="12"/>
  <c r="AI173" i="12"/>
  <c r="AI171" i="12"/>
  <c r="AI159" i="12"/>
  <c r="AI157" i="12"/>
  <c r="AI155" i="12"/>
  <c r="AI141" i="12"/>
  <c r="AI139" i="12"/>
  <c r="AI127" i="12"/>
  <c r="AI125" i="12"/>
  <c r="AI123" i="12"/>
  <c r="AI111" i="12"/>
  <c r="AI109" i="12"/>
  <c r="AI107" i="12"/>
  <c r="AI95" i="12"/>
  <c r="AI93" i="12"/>
  <c r="AI91" i="12"/>
  <c r="AI79" i="12"/>
  <c r="AI77" i="12"/>
  <c r="AI75" i="12"/>
  <c r="AI63" i="12"/>
  <c r="AI61" i="12"/>
  <c r="AI59" i="12"/>
  <c r="AI47" i="12"/>
  <c r="AI45" i="12"/>
  <c r="AI43" i="12"/>
  <c r="AI11" i="12"/>
  <c r="AI31" i="12" l="1"/>
  <c r="AI29" i="12"/>
  <c r="W3" i="12" s="1"/>
  <c r="AI27" i="12"/>
  <c r="AI15" i="12"/>
  <c r="F7" i="12"/>
  <c r="W4" i="12" l="1"/>
  <c r="C9" i="12"/>
  <c r="C10" i="12" l="1"/>
  <c r="C8" i="12"/>
  <c r="C26" i="12"/>
  <c r="D9" i="12"/>
  <c r="C27" i="12" l="1"/>
  <c r="C34" i="12" s="1"/>
  <c r="C24" i="12"/>
  <c r="D23" i="12"/>
  <c r="C23" i="12"/>
  <c r="E9" i="12"/>
  <c r="D10" i="12"/>
  <c r="C11" i="12"/>
  <c r="C19" i="12" s="1"/>
  <c r="C20" i="12" l="1"/>
  <c r="C21" i="12"/>
  <c r="C18" i="12"/>
  <c r="C36" i="12"/>
  <c r="C37" i="12"/>
  <c r="C25" i="12"/>
  <c r="C42" i="12" s="1"/>
  <c r="F9" i="12"/>
  <c r="E10" i="12"/>
  <c r="D11" i="12"/>
  <c r="D18" i="12" s="1"/>
  <c r="C35" i="12"/>
  <c r="D21" i="12" l="1"/>
  <c r="D20" i="12"/>
  <c r="D25" i="12"/>
  <c r="D26" i="12" s="1"/>
  <c r="D19" i="12"/>
  <c r="C43" i="12"/>
  <c r="C52" i="12" s="1"/>
  <c r="D39" i="12"/>
  <c r="C40" i="12"/>
  <c r="C39" i="12"/>
  <c r="E11" i="12"/>
  <c r="E21" i="12" s="1"/>
  <c r="G9" i="12"/>
  <c r="F10" i="12"/>
  <c r="C53" i="12" l="1"/>
  <c r="E20" i="12"/>
  <c r="E18" i="12"/>
  <c r="C51" i="12"/>
  <c r="E25" i="12"/>
  <c r="F25" i="12" s="1"/>
  <c r="E19" i="12"/>
  <c r="C41" i="12"/>
  <c r="C58" i="12" s="1"/>
  <c r="F11" i="12"/>
  <c r="F19" i="12" s="1"/>
  <c r="D27" i="12"/>
  <c r="D34" i="12" s="1"/>
  <c r="H9" i="12"/>
  <c r="G10" i="12"/>
  <c r="C50" i="12"/>
  <c r="D37" i="12" l="1"/>
  <c r="D36" i="12"/>
  <c r="F21" i="12"/>
  <c r="F20" i="12"/>
  <c r="E26" i="12"/>
  <c r="D35" i="12"/>
  <c r="F18" i="12"/>
  <c r="D41" i="12"/>
  <c r="D42" i="12" s="1"/>
  <c r="C55" i="12"/>
  <c r="C59" i="12"/>
  <c r="C68" i="12" s="1"/>
  <c r="C56" i="12"/>
  <c r="D55" i="12"/>
  <c r="G25" i="12"/>
  <c r="G11" i="12"/>
  <c r="G20" i="12" s="1"/>
  <c r="I9" i="12"/>
  <c r="H10" i="12"/>
  <c r="C69" i="12" l="1"/>
  <c r="F26" i="12"/>
  <c r="F27" i="12" s="1"/>
  <c r="F34" i="12" s="1"/>
  <c r="G21" i="12"/>
  <c r="G19" i="12"/>
  <c r="E27" i="12"/>
  <c r="E34" i="12" s="1"/>
  <c r="C57" i="12"/>
  <c r="D57" i="12" s="1"/>
  <c r="E41" i="12"/>
  <c r="E42" i="12" s="1"/>
  <c r="G18" i="12"/>
  <c r="H11" i="12"/>
  <c r="H19" i="12" s="1"/>
  <c r="D43" i="12"/>
  <c r="D52" i="12" s="1"/>
  <c r="C66" i="12"/>
  <c r="I10" i="12"/>
  <c r="J9" i="12"/>
  <c r="H25" i="12"/>
  <c r="C67" i="12"/>
  <c r="C74" i="12" l="1"/>
  <c r="G26" i="12"/>
  <c r="H26" i="12" s="1"/>
  <c r="D53" i="12"/>
  <c r="E37" i="12"/>
  <c r="E36" i="12"/>
  <c r="F36" i="12"/>
  <c r="F37" i="12"/>
  <c r="H21" i="12"/>
  <c r="H20" i="12"/>
  <c r="E35" i="12"/>
  <c r="F41" i="12"/>
  <c r="G41" i="12" s="1"/>
  <c r="F35" i="12"/>
  <c r="H18" i="12"/>
  <c r="E43" i="12"/>
  <c r="E51" i="12" s="1"/>
  <c r="I25" i="12"/>
  <c r="E57" i="12"/>
  <c r="D58" i="12"/>
  <c r="J10" i="12"/>
  <c r="K9" i="12"/>
  <c r="I11" i="12"/>
  <c r="I20" i="12" s="1"/>
  <c r="C75" i="12"/>
  <c r="C84" i="12" s="1"/>
  <c r="C72" i="12"/>
  <c r="D71" i="12"/>
  <c r="C71" i="12"/>
  <c r="D50" i="12"/>
  <c r="G27" i="12"/>
  <c r="G35" i="12" s="1"/>
  <c r="D51" i="12"/>
  <c r="E53" i="12" l="1"/>
  <c r="E52" i="12"/>
  <c r="C85" i="12"/>
  <c r="G37" i="12"/>
  <c r="G36" i="12"/>
  <c r="I21" i="12"/>
  <c r="I19" i="12"/>
  <c r="F42" i="12"/>
  <c r="G34" i="12"/>
  <c r="C83" i="12"/>
  <c r="I18" i="12"/>
  <c r="C73" i="12"/>
  <c r="D73" i="12" s="1"/>
  <c r="C82" i="12"/>
  <c r="D59" i="12"/>
  <c r="D69" i="12" s="1"/>
  <c r="F57" i="12"/>
  <c r="E58" i="12"/>
  <c r="K10" i="12"/>
  <c r="L9" i="12"/>
  <c r="I26" i="12"/>
  <c r="J25" i="12"/>
  <c r="H27" i="12"/>
  <c r="H35" i="12" s="1"/>
  <c r="E50" i="12"/>
  <c r="H41" i="12"/>
  <c r="J11" i="12"/>
  <c r="J19" i="12" s="1"/>
  <c r="C90" i="12" l="1"/>
  <c r="C87" i="12" s="1"/>
  <c r="H36" i="12"/>
  <c r="G42" i="12"/>
  <c r="G43" i="12" s="1"/>
  <c r="G51" i="12" s="1"/>
  <c r="H37" i="12"/>
  <c r="D68" i="12"/>
  <c r="J21" i="12"/>
  <c r="J20" i="12"/>
  <c r="F43" i="12"/>
  <c r="F50" i="12" s="1"/>
  <c r="H34" i="12"/>
  <c r="J18" i="12"/>
  <c r="G57" i="12"/>
  <c r="F58" i="12"/>
  <c r="E73" i="12"/>
  <c r="D74" i="12"/>
  <c r="I27" i="12"/>
  <c r="I35" i="12" s="1"/>
  <c r="D66" i="12"/>
  <c r="D87" i="12"/>
  <c r="C91" i="12"/>
  <c r="C100" i="12" s="1"/>
  <c r="C88" i="12"/>
  <c r="M9" i="12"/>
  <c r="M10" i="12" s="1"/>
  <c r="L10" i="12"/>
  <c r="D67" i="12"/>
  <c r="K25" i="12"/>
  <c r="J26" i="12"/>
  <c r="I41" i="12"/>
  <c r="K11" i="12"/>
  <c r="K21" i="12" s="1"/>
  <c r="E59" i="12"/>
  <c r="E68" i="12" s="1"/>
  <c r="H42" i="12" l="1"/>
  <c r="I36" i="12"/>
  <c r="F53" i="12"/>
  <c r="I37" i="12"/>
  <c r="F52" i="12"/>
  <c r="G52" i="12"/>
  <c r="G53" i="12"/>
  <c r="C101" i="12"/>
  <c r="E69" i="12"/>
  <c r="K20" i="12"/>
  <c r="K18" i="12"/>
  <c r="F51" i="12"/>
  <c r="I34" i="12"/>
  <c r="K19" i="12"/>
  <c r="F59" i="12"/>
  <c r="F68" i="12" s="1"/>
  <c r="E67" i="12"/>
  <c r="J27" i="12"/>
  <c r="J34" i="12" s="1"/>
  <c r="C89" i="12"/>
  <c r="C106" i="12" s="1"/>
  <c r="D75" i="12"/>
  <c r="D84" i="12" s="1"/>
  <c r="G58" i="12"/>
  <c r="H57" i="12"/>
  <c r="H43" i="12"/>
  <c r="H50" i="12" s="1"/>
  <c r="E66" i="12"/>
  <c r="L25" i="12"/>
  <c r="K26" i="12"/>
  <c r="E74" i="12"/>
  <c r="F73" i="12"/>
  <c r="C98" i="12"/>
  <c r="G50" i="12"/>
  <c r="N9" i="12"/>
  <c r="J41" i="12"/>
  <c r="I42" i="12"/>
  <c r="L11" i="12"/>
  <c r="L18" i="12" s="1"/>
  <c r="C99" i="12"/>
  <c r="D85" i="12" l="1"/>
  <c r="F69" i="12"/>
  <c r="J36" i="12"/>
  <c r="J37" i="12"/>
  <c r="H52" i="12"/>
  <c r="H53" i="12"/>
  <c r="L20" i="12"/>
  <c r="L21" i="12"/>
  <c r="F67" i="12"/>
  <c r="J35" i="12"/>
  <c r="L19" i="12"/>
  <c r="H51" i="12"/>
  <c r="E75" i="12"/>
  <c r="E83" i="12" s="1"/>
  <c r="G59" i="12"/>
  <c r="G66" i="12" s="1"/>
  <c r="I43" i="12"/>
  <c r="I50" i="12" s="1"/>
  <c r="M11" i="12"/>
  <c r="M18" i="12" s="1"/>
  <c r="K27" i="12"/>
  <c r="K34" i="12" s="1"/>
  <c r="F66" i="12"/>
  <c r="D82" i="12"/>
  <c r="O9" i="12"/>
  <c r="N10" i="12"/>
  <c r="L26" i="12"/>
  <c r="M25" i="12"/>
  <c r="D83" i="12"/>
  <c r="C104" i="12"/>
  <c r="D89" i="12"/>
  <c r="J42" i="12"/>
  <c r="K41" i="12"/>
  <c r="G73" i="12"/>
  <c r="F74" i="12"/>
  <c r="I57" i="12"/>
  <c r="H58" i="12"/>
  <c r="G69" i="12" l="1"/>
  <c r="G68" i="12"/>
  <c r="I53" i="12"/>
  <c r="E85" i="12"/>
  <c r="I52" i="12"/>
  <c r="E84" i="12"/>
  <c r="K37" i="12"/>
  <c r="K36" i="12"/>
  <c r="M20" i="12"/>
  <c r="M21" i="12"/>
  <c r="K35" i="12"/>
  <c r="M19" i="12"/>
  <c r="E89" i="12"/>
  <c r="D90" i="12"/>
  <c r="P9" i="12"/>
  <c r="O10" i="12"/>
  <c r="G67" i="12"/>
  <c r="H59" i="12"/>
  <c r="H67" i="12" s="1"/>
  <c r="I51" i="12"/>
  <c r="E82" i="12"/>
  <c r="F75" i="12"/>
  <c r="F85" i="12" s="1"/>
  <c r="H73" i="12"/>
  <c r="G74" i="12"/>
  <c r="N25" i="12"/>
  <c r="M26" i="12"/>
  <c r="C107" i="12"/>
  <c r="D103" i="12"/>
  <c r="C103" i="12"/>
  <c r="L27" i="12"/>
  <c r="L34" i="12" s="1"/>
  <c r="I58" i="12"/>
  <c r="J57" i="12"/>
  <c r="L41" i="12"/>
  <c r="K42" i="12"/>
  <c r="J43" i="12"/>
  <c r="J50" i="12" s="1"/>
  <c r="N11" i="12"/>
  <c r="N19" i="12" s="1"/>
  <c r="J52" i="12" l="1"/>
  <c r="J53" i="12"/>
  <c r="L37" i="12"/>
  <c r="L36" i="12"/>
  <c r="H69" i="12"/>
  <c r="H68" i="12"/>
  <c r="F84" i="12"/>
  <c r="C116" i="12"/>
  <c r="C117" i="12"/>
  <c r="N21" i="12"/>
  <c r="N20" i="12"/>
  <c r="L35" i="12"/>
  <c r="N18" i="12"/>
  <c r="H66" i="12"/>
  <c r="F83" i="12"/>
  <c r="M27" i="12"/>
  <c r="M35" i="12" s="1"/>
  <c r="I59" i="12"/>
  <c r="I66" i="12" s="1"/>
  <c r="O11" i="12"/>
  <c r="O19" i="12" s="1"/>
  <c r="J51" i="12"/>
  <c r="C105" i="12"/>
  <c r="G75" i="12"/>
  <c r="G83" i="12" s="1"/>
  <c r="Q9" i="12"/>
  <c r="P10" i="12"/>
  <c r="K43" i="12"/>
  <c r="K50" i="12" s="1"/>
  <c r="M41" i="12"/>
  <c r="L42" i="12"/>
  <c r="C115" i="12"/>
  <c r="H74" i="12"/>
  <c r="I73" i="12"/>
  <c r="D91" i="12"/>
  <c r="D100" i="12" s="1"/>
  <c r="F82" i="12"/>
  <c r="N26" i="12"/>
  <c r="O25" i="12"/>
  <c r="K57" i="12"/>
  <c r="J58" i="12"/>
  <c r="C114" i="12"/>
  <c r="F89" i="12"/>
  <c r="E90" i="12"/>
  <c r="M37" i="12" l="1"/>
  <c r="M36" i="12"/>
  <c r="D101" i="12"/>
  <c r="K53" i="12"/>
  <c r="K52" i="12"/>
  <c r="O21" i="12"/>
  <c r="G85" i="12"/>
  <c r="I69" i="12"/>
  <c r="G84" i="12"/>
  <c r="I68" i="12"/>
  <c r="O20" i="12"/>
  <c r="M34" i="12"/>
  <c r="D99" i="12"/>
  <c r="O18" i="12"/>
  <c r="J59" i="12"/>
  <c r="J67" i="12" s="1"/>
  <c r="K51" i="12"/>
  <c r="C122" i="12"/>
  <c r="D105" i="12"/>
  <c r="I67" i="12"/>
  <c r="D98" i="12"/>
  <c r="J73" i="12"/>
  <c r="I74" i="12"/>
  <c r="P11" i="12"/>
  <c r="P19" i="12" s="1"/>
  <c r="L57" i="12"/>
  <c r="K58" i="12"/>
  <c r="P25" i="12"/>
  <c r="O26" i="12"/>
  <c r="N27" i="12"/>
  <c r="N35" i="12" s="1"/>
  <c r="H75" i="12"/>
  <c r="H82" i="12" s="1"/>
  <c r="Q10" i="12"/>
  <c r="R9" i="12"/>
  <c r="E91" i="12"/>
  <c r="E99" i="12" s="1"/>
  <c r="L43" i="12"/>
  <c r="L50" i="12" s="1"/>
  <c r="G82" i="12"/>
  <c r="F90" i="12"/>
  <c r="G89" i="12"/>
  <c r="M42" i="12"/>
  <c r="N41" i="12"/>
  <c r="L53" i="12" l="1"/>
  <c r="J68" i="12"/>
  <c r="E100" i="12"/>
  <c r="L52" i="12"/>
  <c r="J69" i="12"/>
  <c r="N37" i="12"/>
  <c r="N36" i="12"/>
  <c r="H85" i="12"/>
  <c r="E101" i="12"/>
  <c r="H84" i="12"/>
  <c r="P21" i="12"/>
  <c r="P20" i="12"/>
  <c r="N34" i="12"/>
  <c r="P18" i="12"/>
  <c r="H83" i="12"/>
  <c r="F91" i="12"/>
  <c r="F101" i="12" s="1"/>
  <c r="E105" i="12"/>
  <c r="D106" i="12"/>
  <c r="C123" i="12"/>
  <c r="C133" i="12" s="1"/>
  <c r="C120" i="12"/>
  <c r="C119" i="12"/>
  <c r="D119" i="12"/>
  <c r="L51" i="12"/>
  <c r="I75" i="12"/>
  <c r="I83" i="12" s="1"/>
  <c r="R10" i="12"/>
  <c r="S9" i="12"/>
  <c r="O27" i="12"/>
  <c r="O35" i="12" s="1"/>
  <c r="K73" i="12"/>
  <c r="J74" i="12"/>
  <c r="Q11" i="12"/>
  <c r="Q18" i="12" s="1"/>
  <c r="Q25" i="12"/>
  <c r="P26" i="12"/>
  <c r="J66" i="12"/>
  <c r="O41" i="12"/>
  <c r="N42" i="12"/>
  <c r="L58" i="12"/>
  <c r="M57" i="12"/>
  <c r="M43" i="12"/>
  <c r="M51" i="12" s="1"/>
  <c r="K59" i="12"/>
  <c r="K66" i="12" s="1"/>
  <c r="E98" i="12"/>
  <c r="G90" i="12"/>
  <c r="H89" i="12"/>
  <c r="O37" i="12" l="1"/>
  <c r="O36" i="12"/>
  <c r="F100" i="12"/>
  <c r="I85" i="12"/>
  <c r="I84" i="12"/>
  <c r="C132" i="12"/>
  <c r="M53" i="12"/>
  <c r="M52" i="12"/>
  <c r="K69" i="12"/>
  <c r="K68" i="12"/>
  <c r="Q21" i="12"/>
  <c r="Q20" i="12"/>
  <c r="O34" i="12"/>
  <c r="C131" i="12"/>
  <c r="F98" i="12"/>
  <c r="M50" i="12"/>
  <c r="Q19" i="12"/>
  <c r="I82" i="12"/>
  <c r="C121" i="12"/>
  <c r="D121" i="12" s="1"/>
  <c r="C130" i="12"/>
  <c r="K67" i="12"/>
  <c r="K74" i="12"/>
  <c r="L73" i="12"/>
  <c r="D107" i="12"/>
  <c r="D116" i="12" s="1"/>
  <c r="J75" i="12"/>
  <c r="J82" i="12" s="1"/>
  <c r="F105" i="12"/>
  <c r="E106" i="12"/>
  <c r="I89" i="12"/>
  <c r="H90" i="12"/>
  <c r="R25" i="12"/>
  <c r="Q26" i="12"/>
  <c r="G91" i="12"/>
  <c r="G98" i="12" s="1"/>
  <c r="P27" i="12"/>
  <c r="P35" i="12" s="1"/>
  <c r="N57" i="12"/>
  <c r="M58" i="12"/>
  <c r="L59" i="12"/>
  <c r="L66" i="12" s="1"/>
  <c r="T9" i="12"/>
  <c r="S10" i="12"/>
  <c r="F99" i="12"/>
  <c r="N43" i="12"/>
  <c r="N51" i="12" s="1"/>
  <c r="R11" i="12"/>
  <c r="R19" i="12" s="1"/>
  <c r="O42" i="12"/>
  <c r="P41" i="12"/>
  <c r="N53" i="12" l="1"/>
  <c r="P37" i="12"/>
  <c r="N52" i="12"/>
  <c r="L68" i="12"/>
  <c r="P36" i="12"/>
  <c r="D117" i="12"/>
  <c r="L69" i="12"/>
  <c r="G100" i="12"/>
  <c r="J84" i="12"/>
  <c r="G101" i="12"/>
  <c r="J85" i="12"/>
  <c r="R21" i="12"/>
  <c r="R20" i="12"/>
  <c r="N50" i="12"/>
  <c r="D115" i="12"/>
  <c r="P34" i="12"/>
  <c r="C138" i="12"/>
  <c r="R18" i="12"/>
  <c r="L67" i="12"/>
  <c r="G99" i="12"/>
  <c r="E107" i="12"/>
  <c r="E115" i="12" s="1"/>
  <c r="F106" i="12"/>
  <c r="G105" i="12"/>
  <c r="O43" i="12"/>
  <c r="O50" i="12" s="1"/>
  <c r="J83" i="12"/>
  <c r="M59" i="12"/>
  <c r="M67" i="12" s="1"/>
  <c r="L74" i="12"/>
  <c r="M73" i="12"/>
  <c r="P42" i="12"/>
  <c r="Q41" i="12"/>
  <c r="D122" i="12"/>
  <c r="E121" i="12"/>
  <c r="S11" i="12"/>
  <c r="S18" i="12" s="1"/>
  <c r="N58" i="12"/>
  <c r="O57" i="12"/>
  <c r="Q27" i="12"/>
  <c r="Q35" i="12" s="1"/>
  <c r="K75" i="12"/>
  <c r="K82" i="12" s="1"/>
  <c r="U9" i="12"/>
  <c r="T10" i="12"/>
  <c r="S25" i="12"/>
  <c r="R26" i="12"/>
  <c r="H91" i="12"/>
  <c r="H101" i="12" s="1"/>
  <c r="I90" i="12"/>
  <c r="J89" i="12"/>
  <c r="D114" i="12"/>
  <c r="O53" i="12" l="1"/>
  <c r="O52" i="12"/>
  <c r="E117" i="12"/>
  <c r="K85" i="12"/>
  <c r="E116" i="12"/>
  <c r="K84" i="12"/>
  <c r="H100" i="12"/>
  <c r="M69" i="12"/>
  <c r="Q36" i="12"/>
  <c r="M68" i="12"/>
  <c r="Q37" i="12"/>
  <c r="S21" i="12"/>
  <c r="S20" i="12"/>
  <c r="Q34" i="12"/>
  <c r="C139" i="12"/>
  <c r="C147" i="12" s="1"/>
  <c r="C136" i="12"/>
  <c r="H98" i="12"/>
  <c r="C135" i="12"/>
  <c r="D135" i="12"/>
  <c r="S19" i="12"/>
  <c r="H99" i="12"/>
  <c r="V9" i="12"/>
  <c r="U10" i="12"/>
  <c r="K83" i="12"/>
  <c r="L75" i="12"/>
  <c r="L83" i="12" s="1"/>
  <c r="H105" i="12"/>
  <c r="G106" i="12"/>
  <c r="F107" i="12"/>
  <c r="F117" i="12" s="1"/>
  <c r="M66" i="12"/>
  <c r="E122" i="12"/>
  <c r="F121" i="12"/>
  <c r="D123" i="12"/>
  <c r="D133" i="12" s="1"/>
  <c r="E114" i="12"/>
  <c r="R41" i="12"/>
  <c r="Q42" i="12"/>
  <c r="O51" i="12"/>
  <c r="R27" i="12"/>
  <c r="R34" i="12" s="1"/>
  <c r="K89" i="12"/>
  <c r="J90" i="12"/>
  <c r="S26" i="12"/>
  <c r="T25" i="12"/>
  <c r="P43" i="12"/>
  <c r="P51" i="12" s="1"/>
  <c r="O58" i="12"/>
  <c r="P57" i="12"/>
  <c r="I91" i="12"/>
  <c r="I99" i="12" s="1"/>
  <c r="T11" i="12"/>
  <c r="T18" i="12" s="1"/>
  <c r="N59" i="12"/>
  <c r="N66" i="12" s="1"/>
  <c r="M74" i="12"/>
  <c r="N73" i="12"/>
  <c r="F116" i="12" l="1"/>
  <c r="P53" i="12"/>
  <c r="R36" i="12"/>
  <c r="C149" i="12"/>
  <c r="R37" i="12"/>
  <c r="C148" i="12"/>
  <c r="L84" i="12"/>
  <c r="N68" i="12"/>
  <c r="L85" i="12"/>
  <c r="I101" i="12"/>
  <c r="D132" i="12"/>
  <c r="I100" i="12"/>
  <c r="N69" i="12"/>
  <c r="P52" i="12"/>
  <c r="T21" i="12"/>
  <c r="T20" i="12"/>
  <c r="C137" i="12"/>
  <c r="D137" i="12" s="1"/>
  <c r="P50" i="12"/>
  <c r="C146" i="12"/>
  <c r="D130" i="12"/>
  <c r="R35" i="12"/>
  <c r="F115" i="12"/>
  <c r="T19" i="12"/>
  <c r="I98" i="12"/>
  <c r="L82" i="12"/>
  <c r="M75" i="12"/>
  <c r="M83" i="12" s="1"/>
  <c r="J91" i="12"/>
  <c r="J99" i="12" s="1"/>
  <c r="K90" i="12"/>
  <c r="L89" i="12"/>
  <c r="O59" i="12"/>
  <c r="O66" i="12" s="1"/>
  <c r="O73" i="12"/>
  <c r="N74" i="12"/>
  <c r="D131" i="12"/>
  <c r="F114" i="12"/>
  <c r="U11" i="12"/>
  <c r="U18" i="12" s="1"/>
  <c r="T26" i="12"/>
  <c r="U25" i="12"/>
  <c r="Q43" i="12"/>
  <c r="Q51" i="12" s="1"/>
  <c r="G121" i="12"/>
  <c r="F122" i="12"/>
  <c r="G107" i="12"/>
  <c r="G115" i="12" s="1"/>
  <c r="W9" i="12"/>
  <c r="V10" i="12"/>
  <c r="N67" i="12"/>
  <c r="P58" i="12"/>
  <c r="Q57" i="12"/>
  <c r="S27" i="12"/>
  <c r="S34" i="12" s="1"/>
  <c r="R42" i="12"/>
  <c r="S41" i="12"/>
  <c r="E123" i="12"/>
  <c r="E131" i="12" s="1"/>
  <c r="I105" i="12"/>
  <c r="H106" i="12"/>
  <c r="O68" i="12" l="1"/>
  <c r="E133" i="12"/>
  <c r="J101" i="12"/>
  <c r="G117" i="12"/>
  <c r="J100" i="12"/>
  <c r="G116" i="12"/>
  <c r="S37" i="12"/>
  <c r="E132" i="12"/>
  <c r="M85" i="12"/>
  <c r="Q53" i="12"/>
  <c r="S36" i="12"/>
  <c r="M84" i="12"/>
  <c r="Q52" i="12"/>
  <c r="O69" i="12"/>
  <c r="U21" i="12"/>
  <c r="U20" i="12"/>
  <c r="C154" i="12"/>
  <c r="S35" i="12"/>
  <c r="Q50" i="12"/>
  <c r="U19" i="12"/>
  <c r="E130" i="12"/>
  <c r="G122" i="12"/>
  <c r="H121" i="12"/>
  <c r="J98" i="12"/>
  <c r="T41" i="12"/>
  <c r="S42" i="12"/>
  <c r="O67" i="12"/>
  <c r="D138" i="12"/>
  <c r="E137" i="12"/>
  <c r="V11" i="12"/>
  <c r="V19" i="12" s="1"/>
  <c r="W10" i="12"/>
  <c r="X9" i="12"/>
  <c r="M82" i="12"/>
  <c r="H107" i="12"/>
  <c r="H115" i="12" s="1"/>
  <c r="G114" i="12"/>
  <c r="U26" i="12"/>
  <c r="V25" i="12"/>
  <c r="M89" i="12"/>
  <c r="L90" i="12"/>
  <c r="T27" i="12"/>
  <c r="T34" i="12" s="1"/>
  <c r="N75" i="12"/>
  <c r="N83" i="12" s="1"/>
  <c r="K91" i="12"/>
  <c r="K99" i="12" s="1"/>
  <c r="J105" i="12"/>
  <c r="I106" i="12"/>
  <c r="R57" i="12"/>
  <c r="Q58" i="12"/>
  <c r="P73" i="12"/>
  <c r="O74" i="12"/>
  <c r="R43" i="12"/>
  <c r="R50" i="12" s="1"/>
  <c r="P59" i="12"/>
  <c r="P67" i="12" s="1"/>
  <c r="F123" i="12"/>
  <c r="F131" i="12" s="1"/>
  <c r="K101" i="12" l="1"/>
  <c r="K100" i="12"/>
  <c r="N84" i="12"/>
  <c r="T37" i="12"/>
  <c r="P69" i="12"/>
  <c r="N85" i="12"/>
  <c r="T36" i="12"/>
  <c r="P68" i="12"/>
  <c r="F132" i="12"/>
  <c r="H116" i="12"/>
  <c r="F133" i="12"/>
  <c r="H117" i="12"/>
  <c r="R52" i="12"/>
  <c r="C152" i="12"/>
  <c r="R53" i="12"/>
  <c r="V21" i="12"/>
  <c r="V20" i="12"/>
  <c r="D151" i="12"/>
  <c r="C155" i="12"/>
  <c r="C162" i="12" s="1"/>
  <c r="C151" i="12"/>
  <c r="T35" i="12"/>
  <c r="H114" i="12"/>
  <c r="V18" i="12"/>
  <c r="R51" i="12"/>
  <c r="Y9" i="12"/>
  <c r="X10" i="12"/>
  <c r="P66" i="12"/>
  <c r="Q59" i="12"/>
  <c r="Q66" i="12" s="1"/>
  <c r="N82" i="12"/>
  <c r="U27" i="12"/>
  <c r="U35" i="12" s="1"/>
  <c r="W11" i="12"/>
  <c r="W18" i="12" s="1"/>
  <c r="R58" i="12"/>
  <c r="S57" i="12"/>
  <c r="S43" i="12"/>
  <c r="S50" i="12" s="1"/>
  <c r="V26" i="12"/>
  <c r="W25" i="12"/>
  <c r="I107" i="12"/>
  <c r="I115" i="12" s="1"/>
  <c r="U41" i="12"/>
  <c r="T42" i="12"/>
  <c r="P74" i="12"/>
  <c r="Q73" i="12"/>
  <c r="J106" i="12"/>
  <c r="K105" i="12"/>
  <c r="K98" i="12"/>
  <c r="L91" i="12"/>
  <c r="L98" i="12" s="1"/>
  <c r="F137" i="12"/>
  <c r="E138" i="12"/>
  <c r="H122" i="12"/>
  <c r="I121" i="12"/>
  <c r="F130" i="12"/>
  <c r="O75" i="12"/>
  <c r="O83" i="12" s="1"/>
  <c r="N89" i="12"/>
  <c r="M90" i="12"/>
  <c r="D139" i="12"/>
  <c r="D148" i="12" s="1"/>
  <c r="G123" i="12"/>
  <c r="G131" i="12" s="1"/>
  <c r="C164" i="12" l="1"/>
  <c r="I116" i="12"/>
  <c r="D149" i="12"/>
  <c r="S53" i="12"/>
  <c r="G132" i="12"/>
  <c r="L101" i="12"/>
  <c r="S52" i="12"/>
  <c r="U37" i="12"/>
  <c r="G133" i="12"/>
  <c r="L100" i="12"/>
  <c r="U36" i="12"/>
  <c r="Q69" i="12"/>
  <c r="O85" i="12"/>
  <c r="C165" i="12"/>
  <c r="I117" i="12"/>
  <c r="Q68" i="12"/>
  <c r="O84" i="12"/>
  <c r="W21" i="12"/>
  <c r="W20" i="12"/>
  <c r="C153" i="12"/>
  <c r="C170" i="12" s="1"/>
  <c r="C163" i="12"/>
  <c r="D146" i="12"/>
  <c r="U34" i="12"/>
  <c r="W19" i="12"/>
  <c r="L99" i="12"/>
  <c r="G130" i="12"/>
  <c r="I114" i="12"/>
  <c r="O82" i="12"/>
  <c r="Q67" i="12"/>
  <c r="X25" i="12"/>
  <c r="W26" i="12"/>
  <c r="V27" i="12"/>
  <c r="V35" i="12" s="1"/>
  <c r="V41" i="12"/>
  <c r="U42" i="12"/>
  <c r="S51" i="12"/>
  <c r="T43" i="12"/>
  <c r="T51" i="12" s="1"/>
  <c r="I122" i="12"/>
  <c r="J121" i="12"/>
  <c r="K106" i="12"/>
  <c r="L105" i="12"/>
  <c r="X11" i="12"/>
  <c r="X18" i="12" s="1"/>
  <c r="D147" i="12"/>
  <c r="M91" i="12"/>
  <c r="M99" i="12" s="1"/>
  <c r="H123" i="12"/>
  <c r="H133" i="12" s="1"/>
  <c r="J107" i="12"/>
  <c r="J115" i="12" s="1"/>
  <c r="Y10" i="12"/>
  <c r="Z9" i="12"/>
  <c r="N90" i="12"/>
  <c r="O89" i="12"/>
  <c r="E139" i="12"/>
  <c r="E148" i="12" s="1"/>
  <c r="R73" i="12"/>
  <c r="Q74" i="12"/>
  <c r="T57" i="12"/>
  <c r="S58" i="12"/>
  <c r="G137" i="12"/>
  <c r="F138" i="12"/>
  <c r="P75" i="12"/>
  <c r="P83" i="12" s="1"/>
  <c r="R59" i="12"/>
  <c r="R67" i="12" s="1"/>
  <c r="H132" i="12" l="1"/>
  <c r="V37" i="12"/>
  <c r="V36" i="12"/>
  <c r="J117" i="12"/>
  <c r="T53" i="12"/>
  <c r="R68" i="12"/>
  <c r="M101" i="12"/>
  <c r="T52" i="12"/>
  <c r="R69" i="12"/>
  <c r="M100" i="12"/>
  <c r="E149" i="12"/>
  <c r="P85" i="12"/>
  <c r="P84" i="12"/>
  <c r="J116" i="12"/>
  <c r="X21" i="12"/>
  <c r="X20" i="12"/>
  <c r="C167" i="12"/>
  <c r="D167" i="12"/>
  <c r="C169" i="12" s="1"/>
  <c r="C186" i="12" s="1"/>
  <c r="C171" i="12"/>
  <c r="C179" i="12" s="1"/>
  <c r="C168" i="12"/>
  <c r="D153" i="12"/>
  <c r="T50" i="12"/>
  <c r="V34" i="12"/>
  <c r="H131" i="12"/>
  <c r="X19" i="12"/>
  <c r="P82" i="12"/>
  <c r="F139" i="12"/>
  <c r="F149" i="12" s="1"/>
  <c r="E146" i="12"/>
  <c r="J114" i="12"/>
  <c r="H137" i="12"/>
  <c r="G138" i="12"/>
  <c r="O90" i="12"/>
  <c r="P89" i="12"/>
  <c r="H130" i="12"/>
  <c r="S59" i="12"/>
  <c r="S66" i="12" s="1"/>
  <c r="W27" i="12"/>
  <c r="W35" i="12" s="1"/>
  <c r="N91" i="12"/>
  <c r="N98" i="12" s="1"/>
  <c r="R66" i="12"/>
  <c r="U57" i="12"/>
  <c r="T58" i="12"/>
  <c r="Z10" i="12"/>
  <c r="AA9" i="12"/>
  <c r="AA10" i="12" s="1"/>
  <c r="Y25" i="12"/>
  <c r="X26" i="12"/>
  <c r="Q75" i="12"/>
  <c r="Q83" i="12" s="1"/>
  <c r="Y11" i="12"/>
  <c r="Y19" i="12" s="1"/>
  <c r="U43" i="12"/>
  <c r="U51" i="12" s="1"/>
  <c r="S73" i="12"/>
  <c r="R74" i="12"/>
  <c r="M98" i="12"/>
  <c r="K107" i="12"/>
  <c r="K115" i="12" s="1"/>
  <c r="W41" i="12"/>
  <c r="V42" i="12"/>
  <c r="C178" i="12"/>
  <c r="M105" i="12"/>
  <c r="L106" i="12"/>
  <c r="E147" i="12"/>
  <c r="K121" i="12"/>
  <c r="J122" i="12"/>
  <c r="I123" i="12"/>
  <c r="I130" i="12" s="1"/>
  <c r="C181" i="12" l="1"/>
  <c r="W36" i="12"/>
  <c r="C180" i="12"/>
  <c r="K117" i="12"/>
  <c r="U53" i="12"/>
  <c r="S69" i="12"/>
  <c r="K116" i="12"/>
  <c r="U52" i="12"/>
  <c r="S68" i="12"/>
  <c r="N100" i="12"/>
  <c r="Q85" i="12"/>
  <c r="W37" i="12"/>
  <c r="N101" i="12"/>
  <c r="Q84" i="12"/>
  <c r="I133" i="12"/>
  <c r="F148" i="12"/>
  <c r="I132" i="12"/>
  <c r="Y21" i="12"/>
  <c r="Y20" i="12"/>
  <c r="E153" i="12"/>
  <c r="D154" i="12"/>
  <c r="F147" i="12"/>
  <c r="W34" i="12"/>
  <c r="U50" i="12"/>
  <c r="C187" i="12"/>
  <c r="C195" i="12" s="1"/>
  <c r="Q82" i="12"/>
  <c r="Y18" i="12"/>
  <c r="J123" i="12"/>
  <c r="J130" i="12" s="1"/>
  <c r="V43" i="12"/>
  <c r="V51" i="12" s="1"/>
  <c r="I131" i="12"/>
  <c r="N105" i="12"/>
  <c r="M106" i="12"/>
  <c r="K114" i="12"/>
  <c r="S67" i="12"/>
  <c r="N99" i="12"/>
  <c r="X27" i="12"/>
  <c r="X35" i="12" s="1"/>
  <c r="Z25" i="12"/>
  <c r="Y26" i="12"/>
  <c r="R75" i="12"/>
  <c r="R82" i="12" s="1"/>
  <c r="AB9" i="12"/>
  <c r="AB10" i="12" s="1"/>
  <c r="P90" i="12"/>
  <c r="Q89" i="12"/>
  <c r="F146" i="12"/>
  <c r="S74" i="12"/>
  <c r="T73" i="12"/>
  <c r="Z11" i="12"/>
  <c r="Z19" i="12" s="1"/>
  <c r="O91" i="12"/>
  <c r="O99" i="12" s="1"/>
  <c r="G139" i="12"/>
  <c r="G147" i="12" s="1"/>
  <c r="D169" i="12"/>
  <c r="L121" i="12"/>
  <c r="K122" i="12"/>
  <c r="T59" i="12"/>
  <c r="T66" i="12" s="1"/>
  <c r="L107" i="12"/>
  <c r="L115" i="12" s="1"/>
  <c r="X41" i="12"/>
  <c r="W42" i="12"/>
  <c r="V57" i="12"/>
  <c r="U58" i="12"/>
  <c r="H138" i="12"/>
  <c r="I137" i="12"/>
  <c r="J132" i="12" l="1"/>
  <c r="O101" i="12"/>
  <c r="J133" i="12"/>
  <c r="G148" i="12"/>
  <c r="O100" i="12"/>
  <c r="R85" i="12"/>
  <c r="D155" i="12"/>
  <c r="D164" i="12" s="1"/>
  <c r="V53" i="12"/>
  <c r="G149" i="12"/>
  <c r="T68" i="12"/>
  <c r="R84" i="12"/>
  <c r="V52" i="12"/>
  <c r="T69" i="12"/>
  <c r="X36" i="12"/>
  <c r="C197" i="12"/>
  <c r="L117" i="12"/>
  <c r="X37" i="12"/>
  <c r="C196" i="12"/>
  <c r="L116" i="12"/>
  <c r="Z21" i="12"/>
  <c r="Z20" i="12"/>
  <c r="E154" i="12"/>
  <c r="F153" i="12"/>
  <c r="X34" i="12"/>
  <c r="C194" i="12"/>
  <c r="V50" i="12"/>
  <c r="Z18" i="12"/>
  <c r="L122" i="12"/>
  <c r="M121" i="12"/>
  <c r="O98" i="12"/>
  <c r="Q90" i="12"/>
  <c r="R89" i="12"/>
  <c r="L114" i="12"/>
  <c r="U59" i="12"/>
  <c r="U66" i="12" s="1"/>
  <c r="Y27" i="12"/>
  <c r="Y35" i="12" s="1"/>
  <c r="W57" i="12"/>
  <c r="V58" i="12"/>
  <c r="E169" i="12"/>
  <c r="D170" i="12"/>
  <c r="P91" i="12"/>
  <c r="P99" i="12" s="1"/>
  <c r="AA25" i="12"/>
  <c r="Z26" i="12"/>
  <c r="AC9" i="12"/>
  <c r="K123" i="12"/>
  <c r="K130" i="12" s="1"/>
  <c r="AA11" i="12"/>
  <c r="J131" i="12"/>
  <c r="H139" i="12"/>
  <c r="H148" i="12" s="1"/>
  <c r="T67" i="12"/>
  <c r="G146" i="12"/>
  <c r="U73" i="12"/>
  <c r="T74" i="12"/>
  <c r="W43" i="12"/>
  <c r="W51" i="12" s="1"/>
  <c r="S75" i="12"/>
  <c r="S83" i="12" s="1"/>
  <c r="R83" i="12"/>
  <c r="M107" i="12"/>
  <c r="M114" i="12" s="1"/>
  <c r="C184" i="12"/>
  <c r="D183" i="12"/>
  <c r="C183" i="12"/>
  <c r="I138" i="12"/>
  <c r="J137" i="12"/>
  <c r="X42" i="12"/>
  <c r="Y41" i="12"/>
  <c r="N106" i="12"/>
  <c r="O105" i="12"/>
  <c r="D165" i="12" l="1"/>
  <c r="D163" i="12"/>
  <c r="K132" i="12"/>
  <c r="D162" i="12"/>
  <c r="W53" i="12"/>
  <c r="K133" i="12"/>
  <c r="H149" i="12"/>
  <c r="W52" i="12"/>
  <c r="S85" i="12"/>
  <c r="Y36" i="12"/>
  <c r="P100" i="12"/>
  <c r="S84" i="12"/>
  <c r="E155" i="12"/>
  <c r="E162" i="12" s="1"/>
  <c r="Y37" i="12"/>
  <c r="P101" i="12"/>
  <c r="M117" i="12"/>
  <c r="U69" i="12"/>
  <c r="M116" i="12"/>
  <c r="U68" i="12"/>
  <c r="AA18" i="12"/>
  <c r="AA21" i="12"/>
  <c r="AA20" i="12"/>
  <c r="F154" i="12"/>
  <c r="G153" i="12"/>
  <c r="Y34" i="12"/>
  <c r="H147" i="12"/>
  <c r="W50" i="12"/>
  <c r="C185" i="12"/>
  <c r="AA19" i="12"/>
  <c r="K131" i="12"/>
  <c r="V73" i="12"/>
  <c r="U74" i="12"/>
  <c r="F169" i="12"/>
  <c r="E170" i="12"/>
  <c r="U67" i="12"/>
  <c r="Y42" i="12"/>
  <c r="Z41" i="12"/>
  <c r="X43" i="12"/>
  <c r="X50" i="12" s="1"/>
  <c r="S82" i="12"/>
  <c r="Z27" i="12"/>
  <c r="Z34" i="12" s="1"/>
  <c r="V59" i="12"/>
  <c r="V67" i="12" s="1"/>
  <c r="P105" i="12"/>
  <c r="O106" i="12"/>
  <c r="J138" i="12"/>
  <c r="K137" i="12"/>
  <c r="AA26" i="12"/>
  <c r="AB25" i="12"/>
  <c r="W58" i="12"/>
  <c r="X57" i="12"/>
  <c r="S89" i="12"/>
  <c r="R90" i="12"/>
  <c r="N107" i="12"/>
  <c r="N115" i="12" s="1"/>
  <c r="I139" i="12"/>
  <c r="I146" i="12" s="1"/>
  <c r="M115" i="12"/>
  <c r="P98" i="12"/>
  <c r="Q91" i="12"/>
  <c r="Q98" i="12" s="1"/>
  <c r="H146" i="12"/>
  <c r="M122" i="12"/>
  <c r="N121" i="12"/>
  <c r="AB11" i="12"/>
  <c r="AB18" i="12" s="1"/>
  <c r="L123" i="12"/>
  <c r="L131" i="12" s="1"/>
  <c r="T75" i="12"/>
  <c r="T83" i="12" s="1"/>
  <c r="AD9" i="12"/>
  <c r="AC10" i="12"/>
  <c r="D171" i="12"/>
  <c r="D181" i="12" s="1"/>
  <c r="E165" i="12" l="1"/>
  <c r="E164" i="12"/>
  <c r="D180" i="12"/>
  <c r="N117" i="12"/>
  <c r="E163" i="12"/>
  <c r="V69" i="12"/>
  <c r="N116" i="12"/>
  <c r="Z36" i="12"/>
  <c r="V68" i="12"/>
  <c r="Z37" i="12"/>
  <c r="L132" i="12"/>
  <c r="F155" i="12"/>
  <c r="F164" i="12" s="1"/>
  <c r="L133" i="12"/>
  <c r="X52" i="12"/>
  <c r="Q101" i="12"/>
  <c r="T84" i="12"/>
  <c r="X53" i="12"/>
  <c r="Q100" i="12"/>
  <c r="T85" i="12"/>
  <c r="I149" i="12"/>
  <c r="I148" i="12"/>
  <c r="AB20" i="12"/>
  <c r="AB21" i="12"/>
  <c r="G154" i="12"/>
  <c r="H153" i="12"/>
  <c r="Z35" i="12"/>
  <c r="D185" i="12"/>
  <c r="D186" i="12" s="1"/>
  <c r="C202" i="12"/>
  <c r="AB19" i="12"/>
  <c r="T82" i="12"/>
  <c r="Q99" i="12"/>
  <c r="I147" i="12"/>
  <c r="X58" i="12"/>
  <c r="Y57" i="12"/>
  <c r="J139" i="12"/>
  <c r="J146" i="12" s="1"/>
  <c r="Y43" i="12"/>
  <c r="Y51" i="12" s="1"/>
  <c r="O121" i="12"/>
  <c r="N122" i="12"/>
  <c r="W59" i="12"/>
  <c r="W67" i="12" s="1"/>
  <c r="O107" i="12"/>
  <c r="O114" i="12" s="1"/>
  <c r="M123" i="12"/>
  <c r="M131" i="12" s="1"/>
  <c r="AB26" i="12"/>
  <c r="AC25" i="12"/>
  <c r="Q105" i="12"/>
  <c r="P106" i="12"/>
  <c r="L130" i="12"/>
  <c r="N114" i="12"/>
  <c r="AA27" i="12"/>
  <c r="AA34" i="12" s="1"/>
  <c r="E171" i="12"/>
  <c r="E179" i="12" s="1"/>
  <c r="X51" i="12"/>
  <c r="F170" i="12"/>
  <c r="G169" i="12"/>
  <c r="D179" i="12"/>
  <c r="D178" i="12"/>
  <c r="AC11" i="12"/>
  <c r="AC18" i="12" s="1"/>
  <c r="V66" i="12"/>
  <c r="U75" i="12"/>
  <c r="U82" i="12" s="1"/>
  <c r="AE9" i="12"/>
  <c r="AD10" i="12"/>
  <c r="R91" i="12"/>
  <c r="R98" i="12" s="1"/>
  <c r="T89" i="12"/>
  <c r="S90" i="12"/>
  <c r="L137" i="12"/>
  <c r="K138" i="12"/>
  <c r="Z42" i="12"/>
  <c r="AA41" i="12"/>
  <c r="W73" i="12"/>
  <c r="V74" i="12"/>
  <c r="M132" i="12" l="1"/>
  <c r="Y53" i="12"/>
  <c r="F162" i="12"/>
  <c r="F163" i="12"/>
  <c r="M133" i="12"/>
  <c r="R100" i="12"/>
  <c r="Y52" i="12"/>
  <c r="J148" i="12"/>
  <c r="U85" i="12"/>
  <c r="O117" i="12"/>
  <c r="J149" i="12"/>
  <c r="AA37" i="12"/>
  <c r="U84" i="12"/>
  <c r="O116" i="12"/>
  <c r="G155" i="12"/>
  <c r="G162" i="12" s="1"/>
  <c r="AA36" i="12"/>
  <c r="W69" i="12"/>
  <c r="W68" i="12"/>
  <c r="E181" i="12"/>
  <c r="F165" i="12"/>
  <c r="R101" i="12"/>
  <c r="E180" i="12"/>
  <c r="AC21" i="12"/>
  <c r="AC20" i="12"/>
  <c r="H154" i="12"/>
  <c r="I153" i="12"/>
  <c r="E185" i="12"/>
  <c r="E186" i="12" s="1"/>
  <c r="Y50" i="12"/>
  <c r="AA35" i="12"/>
  <c r="C200" i="12"/>
  <c r="C203" i="12"/>
  <c r="C213" i="12" s="1"/>
  <c r="D199" i="12"/>
  <c r="C199" i="12"/>
  <c r="D187" i="12"/>
  <c r="D197" i="12" s="1"/>
  <c r="AC19" i="12"/>
  <c r="M130" i="12"/>
  <c r="W66" i="12"/>
  <c r="J147" i="12"/>
  <c r="M137" i="12"/>
  <c r="L138" i="12"/>
  <c r="S91" i="12"/>
  <c r="S99" i="12" s="1"/>
  <c r="U89" i="12"/>
  <c r="T90" i="12"/>
  <c r="E178" i="12"/>
  <c r="N123" i="12"/>
  <c r="N130" i="12" s="1"/>
  <c r="P107" i="12"/>
  <c r="P115" i="12" s="1"/>
  <c r="P121" i="12"/>
  <c r="O122" i="12"/>
  <c r="Z57" i="12"/>
  <c r="Y58" i="12"/>
  <c r="V75" i="12"/>
  <c r="V83" i="12" s="1"/>
  <c r="R105" i="12"/>
  <c r="Q106" i="12"/>
  <c r="X59" i="12"/>
  <c r="X66" i="12" s="1"/>
  <c r="W74" i="12"/>
  <c r="X73" i="12"/>
  <c r="R99" i="12"/>
  <c r="AB41" i="12"/>
  <c r="AA42" i="12"/>
  <c r="U83" i="12"/>
  <c r="H169" i="12"/>
  <c r="G170" i="12"/>
  <c r="AD25" i="12"/>
  <c r="AC26" i="12"/>
  <c r="O115" i="12"/>
  <c r="Z43" i="12"/>
  <c r="Z51" i="12" s="1"/>
  <c r="AD11" i="12"/>
  <c r="AD19" i="12" s="1"/>
  <c r="F171" i="12"/>
  <c r="F181" i="12" s="1"/>
  <c r="AB27" i="12"/>
  <c r="AB34" i="12" s="1"/>
  <c r="K139" i="12"/>
  <c r="K146" i="12" s="1"/>
  <c r="AF9" i="12"/>
  <c r="AE10" i="12"/>
  <c r="AB37" i="12" l="1"/>
  <c r="S101" i="12"/>
  <c r="G163" i="12"/>
  <c r="Z52" i="12"/>
  <c r="F185" i="12"/>
  <c r="F186" i="12" s="1"/>
  <c r="S100" i="12"/>
  <c r="Z53" i="12"/>
  <c r="AB36" i="12"/>
  <c r="P116" i="12"/>
  <c r="F180" i="12"/>
  <c r="P117" i="12"/>
  <c r="X69" i="12"/>
  <c r="G165" i="12"/>
  <c r="X68" i="12"/>
  <c r="C212" i="12"/>
  <c r="E187" i="12"/>
  <c r="E195" i="12" s="1"/>
  <c r="G164" i="12"/>
  <c r="D196" i="12"/>
  <c r="N132" i="12"/>
  <c r="K149" i="12"/>
  <c r="V84" i="12"/>
  <c r="H155" i="12"/>
  <c r="H163" i="12" s="1"/>
  <c r="N133" i="12"/>
  <c r="K148" i="12"/>
  <c r="V85" i="12"/>
  <c r="AD21" i="12"/>
  <c r="AD20" i="12"/>
  <c r="J153" i="12"/>
  <c r="I154" i="12"/>
  <c r="AE11" i="12"/>
  <c r="AE19" i="12" s="1"/>
  <c r="D195" i="12"/>
  <c r="F179" i="12"/>
  <c r="AB35" i="12"/>
  <c r="Z50" i="12"/>
  <c r="C211" i="12"/>
  <c r="C201" i="12"/>
  <c r="D201" i="12" s="1"/>
  <c r="C210" i="12"/>
  <c r="D194" i="12"/>
  <c r="F187" i="12"/>
  <c r="F195" i="12" s="1"/>
  <c r="AD18" i="12"/>
  <c r="P114" i="12"/>
  <c r="G171" i="12"/>
  <c r="G178" i="12" s="1"/>
  <c r="I169" i="12"/>
  <c r="H170" i="12"/>
  <c r="R106" i="12"/>
  <c r="S105" i="12"/>
  <c r="V82" i="12"/>
  <c r="S98" i="12"/>
  <c r="T91" i="12"/>
  <c r="T98" i="12" s="1"/>
  <c r="L139" i="12"/>
  <c r="L147" i="12" s="1"/>
  <c r="K147" i="12"/>
  <c r="F178" i="12"/>
  <c r="AC41" i="12"/>
  <c r="AB42" i="12"/>
  <c r="X67" i="12"/>
  <c r="N131" i="12"/>
  <c r="V89" i="12"/>
  <c r="U90" i="12"/>
  <c r="M138" i="12"/>
  <c r="N137" i="12"/>
  <c r="AC27" i="12"/>
  <c r="AC35" i="12" s="1"/>
  <c r="Y59" i="12"/>
  <c r="Y67" i="12" s="1"/>
  <c r="AG9" i="12"/>
  <c r="AF10" i="12"/>
  <c r="AA43" i="12"/>
  <c r="AA50" i="12" s="1"/>
  <c r="AD26" i="12"/>
  <c r="AE25" i="12"/>
  <c r="AA57" i="12"/>
  <c r="Z58" i="12"/>
  <c r="W75" i="12"/>
  <c r="W82" i="12" s="1"/>
  <c r="X74" i="12"/>
  <c r="Y73" i="12"/>
  <c r="O123" i="12"/>
  <c r="O131" i="12" s="1"/>
  <c r="G185" i="12"/>
  <c r="G186" i="12" s="1"/>
  <c r="Q107" i="12"/>
  <c r="Q114" i="12" s="1"/>
  <c r="Q121" i="12"/>
  <c r="P122" i="12"/>
  <c r="H162" i="12" l="1"/>
  <c r="E194" i="12"/>
  <c r="E197" i="12"/>
  <c r="H164" i="12"/>
  <c r="E196" i="12"/>
  <c r="L148" i="12"/>
  <c r="H165" i="12"/>
  <c r="Y68" i="12"/>
  <c r="AC37" i="12"/>
  <c r="AA53" i="12"/>
  <c r="AC36" i="12"/>
  <c r="AA52" i="12"/>
  <c r="I155" i="12"/>
  <c r="I162" i="12" s="1"/>
  <c r="F197" i="12"/>
  <c r="O133" i="12"/>
  <c r="T101" i="12"/>
  <c r="F196" i="12"/>
  <c r="W85" i="12"/>
  <c r="G181" i="12"/>
  <c r="T100" i="12"/>
  <c r="Q117" i="12"/>
  <c r="W84" i="12"/>
  <c r="O132" i="12"/>
  <c r="G180" i="12"/>
  <c r="Y69" i="12"/>
  <c r="L149" i="12"/>
  <c r="Q116" i="12"/>
  <c r="AE21" i="12"/>
  <c r="AE20" i="12"/>
  <c r="I163" i="12"/>
  <c r="J154" i="12"/>
  <c r="K153" i="12"/>
  <c r="F194" i="12"/>
  <c r="AC34" i="12"/>
  <c r="AF11" i="12"/>
  <c r="AF19" i="12" s="1"/>
  <c r="C218" i="12"/>
  <c r="AE18" i="12"/>
  <c r="G187" i="12"/>
  <c r="G196" i="12" s="1"/>
  <c r="E201" i="12"/>
  <c r="D202" i="12"/>
  <c r="O130" i="12"/>
  <c r="AA51" i="12"/>
  <c r="M139" i="12"/>
  <c r="M147" i="12" s="1"/>
  <c r="H171" i="12"/>
  <c r="H180" i="12" s="1"/>
  <c r="AD41" i="12"/>
  <c r="AC42" i="12"/>
  <c r="Y66" i="12"/>
  <c r="U91" i="12"/>
  <c r="U98" i="12" s="1"/>
  <c r="L146" i="12"/>
  <c r="I170" i="12"/>
  <c r="J169" i="12"/>
  <c r="V90" i="12"/>
  <c r="W89" i="12"/>
  <c r="G179" i="12"/>
  <c r="Z59" i="12"/>
  <c r="Z67" i="12" s="1"/>
  <c r="AG10" i="12"/>
  <c r="T99" i="12"/>
  <c r="Q122" i="12"/>
  <c r="R121" i="12"/>
  <c r="X75" i="12"/>
  <c r="X82" i="12" s="1"/>
  <c r="AA58" i="12"/>
  <c r="AB57" i="12"/>
  <c r="W83" i="12"/>
  <c r="AE26" i="12"/>
  <c r="AF25" i="12"/>
  <c r="H185" i="12"/>
  <c r="H186" i="12" s="1"/>
  <c r="O137" i="12"/>
  <c r="N138" i="12"/>
  <c r="P123" i="12"/>
  <c r="P130" i="12" s="1"/>
  <c r="Q115" i="12"/>
  <c r="Z73" i="12"/>
  <c r="Y74" i="12"/>
  <c r="AD27" i="12"/>
  <c r="AD35" i="12" s="1"/>
  <c r="AB43" i="12"/>
  <c r="AB50" i="12" s="1"/>
  <c r="S106" i="12"/>
  <c r="T105" i="12"/>
  <c r="R107" i="12"/>
  <c r="R115" i="12" s="1"/>
  <c r="I164" i="12" l="1"/>
  <c r="H181" i="12"/>
  <c r="M148" i="12"/>
  <c r="AD36" i="12"/>
  <c r="I165" i="12"/>
  <c r="AB53" i="12"/>
  <c r="G197" i="12"/>
  <c r="P132" i="12"/>
  <c r="AB52" i="12"/>
  <c r="P133" i="12"/>
  <c r="R116" i="12"/>
  <c r="C215" i="12"/>
  <c r="R117" i="12"/>
  <c r="Z68" i="12"/>
  <c r="X85" i="12"/>
  <c r="J155" i="12"/>
  <c r="J162" i="12" s="1"/>
  <c r="U101" i="12"/>
  <c r="Z69" i="12"/>
  <c r="X84" i="12"/>
  <c r="U100" i="12"/>
  <c r="AD37" i="12"/>
  <c r="M149" i="12"/>
  <c r="AF21" i="12"/>
  <c r="AF20" i="12"/>
  <c r="L153" i="12"/>
  <c r="K154" i="12"/>
  <c r="C219" i="12"/>
  <c r="C226" i="12" s="1"/>
  <c r="C216" i="12"/>
  <c r="D215" i="12"/>
  <c r="AF18" i="12"/>
  <c r="G194" i="12"/>
  <c r="H179" i="12"/>
  <c r="AD34" i="12"/>
  <c r="AE27" i="12"/>
  <c r="AE34" i="12" s="1"/>
  <c r="AI12" i="12"/>
  <c r="G195" i="12"/>
  <c r="H187" i="12"/>
  <c r="H194" i="12" s="1"/>
  <c r="E202" i="12"/>
  <c r="F201" i="12"/>
  <c r="D203" i="12"/>
  <c r="D212" i="12" s="1"/>
  <c r="R114" i="12"/>
  <c r="AB51" i="12"/>
  <c r="H178" i="12"/>
  <c r="P131" i="12"/>
  <c r="AG25" i="12"/>
  <c r="AF26" i="12"/>
  <c r="R122" i="12"/>
  <c r="S121" i="12"/>
  <c r="AG11" i="12"/>
  <c r="AI10" i="12" s="1"/>
  <c r="U99" i="12"/>
  <c r="Q123" i="12"/>
  <c r="Q131" i="12" s="1"/>
  <c r="Z66" i="12"/>
  <c r="W90" i="12"/>
  <c r="X89" i="12"/>
  <c r="V91" i="12"/>
  <c r="V99" i="12" s="1"/>
  <c r="M146" i="12"/>
  <c r="Y75" i="12"/>
  <c r="Y83" i="12" s="1"/>
  <c r="P137" i="12"/>
  <c r="O138" i="12"/>
  <c r="AC57" i="12"/>
  <c r="AB58" i="12"/>
  <c r="K169" i="12"/>
  <c r="J170" i="12"/>
  <c r="AC43" i="12"/>
  <c r="AC50" i="12" s="1"/>
  <c r="N139" i="12"/>
  <c r="N147" i="12" s="1"/>
  <c r="U105" i="12"/>
  <c r="T106" i="12"/>
  <c r="S107" i="12"/>
  <c r="S114" i="12" s="1"/>
  <c r="AA73" i="12"/>
  <c r="Z74" i="12"/>
  <c r="AA59" i="12"/>
  <c r="AA67" i="12" s="1"/>
  <c r="I171" i="12"/>
  <c r="I178" i="12" s="1"/>
  <c r="AE41" i="12"/>
  <c r="AD42" i="12"/>
  <c r="X83" i="12"/>
  <c r="I185" i="12"/>
  <c r="I186" i="12" s="1"/>
  <c r="C217" i="12" l="1"/>
  <c r="J165" i="12"/>
  <c r="AA68" i="12"/>
  <c r="AE37" i="12"/>
  <c r="J163" i="12"/>
  <c r="C229" i="12"/>
  <c r="K155" i="12"/>
  <c r="K162" i="12" s="1"/>
  <c r="AE36" i="12"/>
  <c r="J164" i="12"/>
  <c r="C228" i="12"/>
  <c r="Y85" i="12"/>
  <c r="I181" i="12"/>
  <c r="Y84" i="12"/>
  <c r="I180" i="12"/>
  <c r="V100" i="12"/>
  <c r="N148" i="12"/>
  <c r="Q133" i="12"/>
  <c r="V101" i="12"/>
  <c r="AC53" i="12"/>
  <c r="N149" i="12"/>
  <c r="Q132" i="12"/>
  <c r="S117" i="12"/>
  <c r="AC52" i="12"/>
  <c r="H196" i="12"/>
  <c r="S116" i="12"/>
  <c r="H197" i="12"/>
  <c r="AA69" i="12"/>
  <c r="D213" i="12"/>
  <c r="AG21" i="12"/>
  <c r="AI21" i="12" s="1"/>
  <c r="AG20" i="12"/>
  <c r="AI20" i="12" s="1"/>
  <c r="AL17" i="12"/>
  <c r="AI17" i="12"/>
  <c r="AJ17" i="12" s="1"/>
  <c r="K163" i="12"/>
  <c r="L154" i="12"/>
  <c r="M153" i="12"/>
  <c r="C227" i="12"/>
  <c r="AE35" i="12"/>
  <c r="AG18" i="12"/>
  <c r="AI18" i="12" s="1"/>
  <c r="AG19" i="12"/>
  <c r="AI19" i="12" s="1"/>
  <c r="D211" i="12"/>
  <c r="AF27" i="12"/>
  <c r="AF35" i="12" s="1"/>
  <c r="D217" i="12"/>
  <c r="C234" i="12"/>
  <c r="I187" i="12"/>
  <c r="I195" i="12" s="1"/>
  <c r="E203" i="12"/>
  <c r="E210" i="12" s="1"/>
  <c r="H195" i="12"/>
  <c r="F202" i="12"/>
  <c r="G201" i="12"/>
  <c r="D210" i="12"/>
  <c r="S115" i="12"/>
  <c r="AC51" i="12"/>
  <c r="Q130" i="12"/>
  <c r="O139" i="12"/>
  <c r="O147" i="12" s="1"/>
  <c r="Q137" i="12"/>
  <c r="P138" i="12"/>
  <c r="V98" i="12"/>
  <c r="AG26" i="12"/>
  <c r="AA66" i="12"/>
  <c r="Y89" i="12"/>
  <c r="X90" i="12"/>
  <c r="T107" i="12"/>
  <c r="T115" i="12" s="1"/>
  <c r="J171" i="12"/>
  <c r="J179" i="12" s="1"/>
  <c r="Y82" i="12"/>
  <c r="W91" i="12"/>
  <c r="W99" i="12" s="1"/>
  <c r="AD43" i="12"/>
  <c r="AD51" i="12" s="1"/>
  <c r="V105" i="12"/>
  <c r="U106" i="12"/>
  <c r="K170" i="12"/>
  <c r="L169" i="12"/>
  <c r="AI14" i="12"/>
  <c r="AJ13" i="12" s="1"/>
  <c r="AI16" i="12"/>
  <c r="J185" i="12"/>
  <c r="J186" i="12" s="1"/>
  <c r="AF41" i="12"/>
  <c r="AE42" i="12"/>
  <c r="I179" i="12"/>
  <c r="Z75" i="12"/>
  <c r="Z83" i="12" s="1"/>
  <c r="N146" i="12"/>
  <c r="AB59" i="12"/>
  <c r="AB66" i="12" s="1"/>
  <c r="T121" i="12"/>
  <c r="S122" i="12"/>
  <c r="AA74" i="12"/>
  <c r="AB73" i="12"/>
  <c r="AD57" i="12"/>
  <c r="AC58" i="12"/>
  <c r="R123" i="12"/>
  <c r="R131" i="12" s="1"/>
  <c r="K165" i="12" l="1"/>
  <c r="K164" i="12"/>
  <c r="J180" i="12"/>
  <c r="T116" i="12"/>
  <c r="J181" i="12"/>
  <c r="T117" i="12"/>
  <c r="L155" i="12"/>
  <c r="L162" i="12" s="1"/>
  <c r="O148" i="12"/>
  <c r="I197" i="12"/>
  <c r="W101" i="12"/>
  <c r="AF36" i="12"/>
  <c r="O149" i="12"/>
  <c r="I196" i="12"/>
  <c r="W100" i="12"/>
  <c r="AF37" i="12"/>
  <c r="AD53" i="12"/>
  <c r="AB68" i="12"/>
  <c r="Z85" i="12"/>
  <c r="R132" i="12"/>
  <c r="AD52" i="12"/>
  <c r="AB69" i="12"/>
  <c r="Z84" i="12"/>
  <c r="R133" i="12"/>
  <c r="E213" i="12"/>
  <c r="E212" i="12"/>
  <c r="N153" i="12"/>
  <c r="M154" i="12"/>
  <c r="AD50" i="12"/>
  <c r="AF34" i="12"/>
  <c r="AE43" i="12"/>
  <c r="AE51" i="12" s="1"/>
  <c r="AB67" i="12"/>
  <c r="E211" i="12"/>
  <c r="G202" i="12"/>
  <c r="H201" i="12"/>
  <c r="I194" i="12"/>
  <c r="F203" i="12"/>
  <c r="F212" i="12" s="1"/>
  <c r="C231" i="12"/>
  <c r="C232" i="12"/>
  <c r="C235" i="12"/>
  <c r="C245" i="12" s="1"/>
  <c r="D231" i="12"/>
  <c r="J187" i="12"/>
  <c r="J194" i="12" s="1"/>
  <c r="D218" i="12"/>
  <c r="E217" i="12"/>
  <c r="J178" i="12"/>
  <c r="R130" i="12"/>
  <c r="S123" i="12"/>
  <c r="S130" i="12" s="1"/>
  <c r="Z82" i="12"/>
  <c r="W98" i="12"/>
  <c r="Y90" i="12"/>
  <c r="Z89" i="12"/>
  <c r="U121" i="12"/>
  <c r="T122" i="12"/>
  <c r="K185" i="12"/>
  <c r="K186" i="12" s="1"/>
  <c r="P139" i="12"/>
  <c r="P147" i="12" s="1"/>
  <c r="Q138" i="12"/>
  <c r="R137" i="12"/>
  <c r="AC59" i="12"/>
  <c r="AC67" i="12" s="1"/>
  <c r="M169" i="12"/>
  <c r="L170" i="12"/>
  <c r="O146" i="12"/>
  <c r="K171" i="12"/>
  <c r="K179" i="12" s="1"/>
  <c r="AG27" i="12"/>
  <c r="AI26" i="12" s="1"/>
  <c r="AI28" i="12"/>
  <c r="U107" i="12"/>
  <c r="U115" i="12" s="1"/>
  <c r="T114" i="12"/>
  <c r="AD58" i="12"/>
  <c r="AE57" i="12"/>
  <c r="AC73" i="12"/>
  <c r="AB74" i="12"/>
  <c r="AA75" i="12"/>
  <c r="AA82" i="12" s="1"/>
  <c r="AF42" i="12"/>
  <c r="AG41" i="12"/>
  <c r="V106" i="12"/>
  <c r="W105" i="12"/>
  <c r="X91" i="12"/>
  <c r="X99" i="12" s="1"/>
  <c r="C244" i="12" l="1"/>
  <c r="J197" i="12"/>
  <c r="AE53" i="12"/>
  <c r="J196" i="12"/>
  <c r="AE52" i="12"/>
  <c r="M155" i="12"/>
  <c r="M162" i="12" s="1"/>
  <c r="S132" i="12"/>
  <c r="AG36" i="12"/>
  <c r="AI36" i="12" s="1"/>
  <c r="U117" i="12"/>
  <c r="P149" i="12"/>
  <c r="S133" i="12"/>
  <c r="AG37" i="12"/>
  <c r="AI37" i="12" s="1"/>
  <c r="U116" i="12"/>
  <c r="X100" i="12"/>
  <c r="L163" i="12"/>
  <c r="P148" i="12"/>
  <c r="AA85" i="12"/>
  <c r="AC69" i="12"/>
  <c r="X101" i="12"/>
  <c r="AA84" i="12"/>
  <c r="L164" i="12"/>
  <c r="AC68" i="12"/>
  <c r="K180" i="12"/>
  <c r="L165" i="12"/>
  <c r="K181" i="12"/>
  <c r="F213" i="12"/>
  <c r="AL33" i="12"/>
  <c r="AI33" i="12"/>
  <c r="AJ33" i="12" s="1"/>
  <c r="N154" i="12"/>
  <c r="O153" i="12"/>
  <c r="AG42" i="12"/>
  <c r="AG43" i="12" s="1"/>
  <c r="AG51" i="12" s="1"/>
  <c r="AE50" i="12"/>
  <c r="C233" i="12"/>
  <c r="D233" i="12" s="1"/>
  <c r="AG34" i="12"/>
  <c r="AI34" i="12" s="1"/>
  <c r="F210" i="12"/>
  <c r="AG35" i="12"/>
  <c r="AI35" i="12" s="1"/>
  <c r="C243" i="12"/>
  <c r="AF43" i="12"/>
  <c r="AF50" i="12" s="1"/>
  <c r="C242" i="12"/>
  <c r="J195" i="12"/>
  <c r="F211" i="12"/>
  <c r="E218" i="12"/>
  <c r="F217" i="12"/>
  <c r="H202" i="12"/>
  <c r="I201" i="12"/>
  <c r="D219" i="12"/>
  <c r="D227" i="12" s="1"/>
  <c r="K187" i="12"/>
  <c r="K195" i="12" s="1"/>
  <c r="G203" i="12"/>
  <c r="G211" i="12" s="1"/>
  <c r="X98" i="12"/>
  <c r="U114" i="12"/>
  <c r="AC66" i="12"/>
  <c r="K178" i="12"/>
  <c r="X105" i="12"/>
  <c r="W106" i="12"/>
  <c r="AA83" i="12"/>
  <c r="L171" i="12"/>
  <c r="L178" i="12" s="1"/>
  <c r="R138" i="12"/>
  <c r="S137" i="12"/>
  <c r="AA89" i="12"/>
  <c r="Z90" i="12"/>
  <c r="AI30" i="12"/>
  <c r="AJ29" i="12" s="1"/>
  <c r="AI32" i="12"/>
  <c r="N169" i="12"/>
  <c r="M170" i="12"/>
  <c r="Q139" i="12"/>
  <c r="Q146" i="12" s="1"/>
  <c r="Y91" i="12"/>
  <c r="Y98" i="12" s="1"/>
  <c r="S131" i="12"/>
  <c r="V107" i="12"/>
  <c r="V115" i="12" s="1"/>
  <c r="AE58" i="12"/>
  <c r="AF57" i="12"/>
  <c r="L185" i="12"/>
  <c r="L186" i="12" s="1"/>
  <c r="AB75" i="12"/>
  <c r="AB83" i="12" s="1"/>
  <c r="AD59" i="12"/>
  <c r="AD67" i="12" s="1"/>
  <c r="P146" i="12"/>
  <c r="T123" i="12"/>
  <c r="T131" i="12" s="1"/>
  <c r="AD73" i="12"/>
  <c r="AC74" i="12"/>
  <c r="U122" i="12"/>
  <c r="V121" i="12"/>
  <c r="M163" i="12" l="1"/>
  <c r="M165" i="12"/>
  <c r="M164" i="12"/>
  <c r="AI44" i="12"/>
  <c r="AI48" i="12" s="1"/>
  <c r="AG52" i="12"/>
  <c r="AG53" i="12"/>
  <c r="Q149" i="12"/>
  <c r="AD69" i="12"/>
  <c r="K197" i="12"/>
  <c r="N155" i="12"/>
  <c r="N163" i="12" s="1"/>
  <c r="Q148" i="12"/>
  <c r="V117" i="12"/>
  <c r="Y101" i="12"/>
  <c r="AD68" i="12"/>
  <c r="K196" i="12"/>
  <c r="V116" i="12"/>
  <c r="Y100" i="12"/>
  <c r="L181" i="12"/>
  <c r="AB84" i="12"/>
  <c r="AF52" i="12"/>
  <c r="L180" i="12"/>
  <c r="AB85" i="12"/>
  <c r="AF53" i="12"/>
  <c r="T132" i="12"/>
  <c r="T133" i="12"/>
  <c r="D228" i="12"/>
  <c r="D229" i="12"/>
  <c r="G213" i="12"/>
  <c r="G212" i="12"/>
  <c r="C250" i="12"/>
  <c r="O154" i="12"/>
  <c r="P153" i="12"/>
  <c r="AF51" i="12"/>
  <c r="AI51" i="12" s="1"/>
  <c r="AE59" i="12"/>
  <c r="AE66" i="12" s="1"/>
  <c r="AG50" i="12"/>
  <c r="AI50" i="12" s="1"/>
  <c r="AI42" i="12"/>
  <c r="AI49" i="12" s="1"/>
  <c r="D226" i="12"/>
  <c r="K194" i="12"/>
  <c r="F218" i="12"/>
  <c r="G217" i="12"/>
  <c r="E219" i="12"/>
  <c r="E226" i="12" s="1"/>
  <c r="L187" i="12"/>
  <c r="L195" i="12" s="1"/>
  <c r="D234" i="12"/>
  <c r="E233" i="12"/>
  <c r="G210" i="12"/>
  <c r="J201" i="12"/>
  <c r="I202" i="12"/>
  <c r="H203" i="12"/>
  <c r="H213" i="12" s="1"/>
  <c r="AB82" i="12"/>
  <c r="V114" i="12"/>
  <c r="Y99" i="12"/>
  <c r="L179" i="12"/>
  <c r="Q147" i="12"/>
  <c r="Z91" i="12"/>
  <c r="Z98" i="12" s="1"/>
  <c r="AC75" i="12"/>
  <c r="AC82" i="12" s="1"/>
  <c r="AE73" i="12"/>
  <c r="AD74" i="12"/>
  <c r="AF58" i="12"/>
  <c r="AG57" i="12"/>
  <c r="M171" i="12"/>
  <c r="M178" i="12" s="1"/>
  <c r="AA90" i="12"/>
  <c r="AB89" i="12"/>
  <c r="T130" i="12"/>
  <c r="M185" i="12"/>
  <c r="M186" i="12" s="1"/>
  <c r="N170" i="12"/>
  <c r="O169" i="12"/>
  <c r="S138" i="12"/>
  <c r="T137" i="12"/>
  <c r="W107" i="12"/>
  <c r="W115" i="12" s="1"/>
  <c r="V122" i="12"/>
  <c r="W121" i="12"/>
  <c r="R139" i="12"/>
  <c r="R147" i="12" s="1"/>
  <c r="Y105" i="12"/>
  <c r="X106" i="12"/>
  <c r="AD66" i="12"/>
  <c r="U123" i="12"/>
  <c r="U130" i="12" s="1"/>
  <c r="AI46" i="12" l="1"/>
  <c r="N162" i="12"/>
  <c r="H212" i="12"/>
  <c r="N165" i="12"/>
  <c r="N164" i="12"/>
  <c r="W117" i="12"/>
  <c r="U132" i="12"/>
  <c r="W116" i="12"/>
  <c r="M181" i="12"/>
  <c r="M180" i="12"/>
  <c r="AI53" i="12"/>
  <c r="Z101" i="12"/>
  <c r="AI52" i="12"/>
  <c r="O155" i="12"/>
  <c r="O162" i="12" s="1"/>
  <c r="Z100" i="12"/>
  <c r="AC85" i="12"/>
  <c r="C247" i="12"/>
  <c r="R148" i="12"/>
  <c r="AE69" i="12"/>
  <c r="AC84" i="12"/>
  <c r="L196" i="12"/>
  <c r="R149" i="12"/>
  <c r="AE68" i="12"/>
  <c r="U133" i="12"/>
  <c r="L197" i="12"/>
  <c r="E229" i="12"/>
  <c r="E228" i="12"/>
  <c r="AL49" i="12"/>
  <c r="C251" i="12"/>
  <c r="C259" i="12" s="1"/>
  <c r="C248" i="12"/>
  <c r="D247" i="12"/>
  <c r="P154" i="12"/>
  <c r="Q153" i="12"/>
  <c r="AJ45" i="12"/>
  <c r="AJ49" i="12"/>
  <c r="AE67" i="12"/>
  <c r="L194" i="12"/>
  <c r="H210" i="12"/>
  <c r="AF59" i="12"/>
  <c r="AF66" i="12" s="1"/>
  <c r="H211" i="12"/>
  <c r="E227" i="12"/>
  <c r="M187" i="12"/>
  <c r="M195" i="12" s="1"/>
  <c r="I203" i="12"/>
  <c r="I210" i="12" s="1"/>
  <c r="K201" i="12"/>
  <c r="J202" i="12"/>
  <c r="E234" i="12"/>
  <c r="F233" i="12"/>
  <c r="G218" i="12"/>
  <c r="H217" i="12"/>
  <c r="D235" i="12"/>
  <c r="D245" i="12" s="1"/>
  <c r="F219" i="12"/>
  <c r="F229" i="12" s="1"/>
  <c r="M179" i="12"/>
  <c r="AG58" i="12"/>
  <c r="Z99" i="12"/>
  <c r="R146" i="12"/>
  <c r="N171" i="12"/>
  <c r="N179" i="12" s="1"/>
  <c r="AC83" i="12"/>
  <c r="Z105" i="12"/>
  <c r="Y106" i="12"/>
  <c r="N185" i="12"/>
  <c r="N186" i="12" s="1"/>
  <c r="U131" i="12"/>
  <c r="W114" i="12"/>
  <c r="AD75" i="12"/>
  <c r="AD83" i="12" s="1"/>
  <c r="X107" i="12"/>
  <c r="X115" i="12" s="1"/>
  <c r="W122" i="12"/>
  <c r="X121" i="12"/>
  <c r="U137" i="12"/>
  <c r="T138" i="12"/>
  <c r="AF73" i="12"/>
  <c r="AE74" i="12"/>
  <c r="S139" i="12"/>
  <c r="S146" i="12" s="1"/>
  <c r="V123" i="12"/>
  <c r="V131" i="12" s="1"/>
  <c r="AC89" i="12"/>
  <c r="AB90" i="12"/>
  <c r="P169" i="12"/>
  <c r="O170" i="12"/>
  <c r="AA91" i="12"/>
  <c r="AA99" i="12" s="1"/>
  <c r="C249" i="12" l="1"/>
  <c r="D249" i="12" s="1"/>
  <c r="O164" i="12"/>
  <c r="C261" i="12"/>
  <c r="O163" i="12"/>
  <c r="C260" i="12"/>
  <c r="AF69" i="12"/>
  <c r="D244" i="12"/>
  <c r="AD84" i="12"/>
  <c r="S149" i="12"/>
  <c r="AF68" i="12"/>
  <c r="AD85" i="12"/>
  <c r="S148" i="12"/>
  <c r="AA101" i="12"/>
  <c r="N180" i="12"/>
  <c r="P155" i="12"/>
  <c r="P163" i="12" s="1"/>
  <c r="X116" i="12"/>
  <c r="AA100" i="12"/>
  <c r="M196" i="12"/>
  <c r="N181" i="12"/>
  <c r="X117" i="12"/>
  <c r="M197" i="12"/>
  <c r="V133" i="12"/>
  <c r="O165" i="12"/>
  <c r="V132" i="12"/>
  <c r="F228" i="12"/>
  <c r="I213" i="12"/>
  <c r="I212" i="12"/>
  <c r="C258" i="12"/>
  <c r="R153" i="12"/>
  <c r="Q154" i="12"/>
  <c r="AF67" i="12"/>
  <c r="F227" i="12"/>
  <c r="D242" i="12"/>
  <c r="AE75" i="12"/>
  <c r="AE83" i="12" s="1"/>
  <c r="AG59" i="12"/>
  <c r="AI58" i="12" s="1"/>
  <c r="AI60" i="12"/>
  <c r="M194" i="12"/>
  <c r="H218" i="12"/>
  <c r="I217" i="12"/>
  <c r="I211" i="12"/>
  <c r="F226" i="12"/>
  <c r="G233" i="12"/>
  <c r="F234" i="12"/>
  <c r="G219" i="12"/>
  <c r="G226" i="12" s="1"/>
  <c r="C266" i="12"/>
  <c r="E235" i="12"/>
  <c r="E242" i="12" s="1"/>
  <c r="N187" i="12"/>
  <c r="N195" i="12" s="1"/>
  <c r="J203" i="12"/>
  <c r="J212" i="12" s="1"/>
  <c r="D243" i="12"/>
  <c r="K202" i="12"/>
  <c r="L201" i="12"/>
  <c r="V130" i="12"/>
  <c r="AD82" i="12"/>
  <c r="AA98" i="12"/>
  <c r="T139" i="12"/>
  <c r="T147" i="12" s="1"/>
  <c r="AB91" i="12"/>
  <c r="AB99" i="12" s="1"/>
  <c r="S147" i="12"/>
  <c r="O185" i="12"/>
  <c r="O186" i="12" s="1"/>
  <c r="AD89" i="12"/>
  <c r="AC90" i="12"/>
  <c r="AF74" i="12"/>
  <c r="AG73" i="12"/>
  <c r="X114" i="12"/>
  <c r="Y107" i="12"/>
  <c r="Y114" i="12" s="1"/>
  <c r="N178" i="12"/>
  <c r="Z106" i="12"/>
  <c r="AA105" i="12"/>
  <c r="V137" i="12"/>
  <c r="U138" i="12"/>
  <c r="Y121" i="12"/>
  <c r="X122" i="12"/>
  <c r="W123" i="12"/>
  <c r="W130" i="12" s="1"/>
  <c r="O171" i="12"/>
  <c r="O178" i="12" s="1"/>
  <c r="P170" i="12"/>
  <c r="Q169" i="12"/>
  <c r="P162" i="12" l="1"/>
  <c r="P165" i="12"/>
  <c r="P164" i="12"/>
  <c r="N197" i="12"/>
  <c r="Y116" i="12"/>
  <c r="N196" i="12"/>
  <c r="E245" i="12"/>
  <c r="T149" i="12"/>
  <c r="E244" i="12"/>
  <c r="AG68" i="12"/>
  <c r="AI68" i="12" s="1"/>
  <c r="G228" i="12"/>
  <c r="T148" i="12"/>
  <c r="AE85" i="12"/>
  <c r="AB101" i="12"/>
  <c r="G229" i="12"/>
  <c r="O181" i="12"/>
  <c r="AE84" i="12"/>
  <c r="W132" i="12"/>
  <c r="AB100" i="12"/>
  <c r="Q155" i="12"/>
  <c r="Q165" i="12" s="1"/>
  <c r="O180" i="12"/>
  <c r="W133" i="12"/>
  <c r="AG69" i="12"/>
  <c r="AI69" i="12" s="1"/>
  <c r="Y117" i="12"/>
  <c r="J213" i="12"/>
  <c r="AL65" i="12"/>
  <c r="AI65" i="12"/>
  <c r="AJ65" i="12" s="1"/>
  <c r="R154" i="12"/>
  <c r="S153" i="12"/>
  <c r="AE82" i="12"/>
  <c r="AF75" i="12"/>
  <c r="AF83" i="12" s="1"/>
  <c r="AI62" i="12"/>
  <c r="AJ61" i="12" s="1"/>
  <c r="AI64" i="12"/>
  <c r="AG66" i="12"/>
  <c r="AI66" i="12" s="1"/>
  <c r="J211" i="12"/>
  <c r="AG67" i="12"/>
  <c r="AI67" i="12" s="1"/>
  <c r="N194" i="12"/>
  <c r="G227" i="12"/>
  <c r="W131" i="12"/>
  <c r="F235" i="12"/>
  <c r="F244" i="12" s="1"/>
  <c r="E243" i="12"/>
  <c r="J210" i="12"/>
  <c r="H233" i="12"/>
  <c r="G234" i="12"/>
  <c r="D250" i="12"/>
  <c r="E249" i="12"/>
  <c r="J217" i="12"/>
  <c r="I218" i="12"/>
  <c r="K203" i="12"/>
  <c r="K211" i="12" s="1"/>
  <c r="C263" i="12"/>
  <c r="C264" i="12"/>
  <c r="C267" i="12"/>
  <c r="C276" i="12" s="1"/>
  <c r="D263" i="12"/>
  <c r="O187" i="12"/>
  <c r="O195" i="12" s="1"/>
  <c r="M201" i="12"/>
  <c r="L202" i="12"/>
  <c r="H219" i="12"/>
  <c r="H227" i="12" s="1"/>
  <c r="P185" i="12"/>
  <c r="P186" i="12" s="1"/>
  <c r="AB98" i="12"/>
  <c r="X123" i="12"/>
  <c r="X131" i="12" s="1"/>
  <c r="Q170" i="12"/>
  <c r="R169" i="12"/>
  <c r="Y122" i="12"/>
  <c r="Z121" i="12"/>
  <c r="U139" i="12"/>
  <c r="U146" i="12" s="1"/>
  <c r="Y115" i="12"/>
  <c r="AG74" i="12"/>
  <c r="T146" i="12"/>
  <c r="P171" i="12"/>
  <c r="P179" i="12" s="1"/>
  <c r="V138" i="12"/>
  <c r="W137" i="12"/>
  <c r="AC91" i="12"/>
  <c r="AC99" i="12" s="1"/>
  <c r="AA106" i="12"/>
  <c r="AB105" i="12"/>
  <c r="AD90" i="12"/>
  <c r="AE89" i="12"/>
  <c r="O179" i="12"/>
  <c r="Z107" i="12"/>
  <c r="Z114" i="12" s="1"/>
  <c r="Q164" i="12" l="1"/>
  <c r="U149" i="12"/>
  <c r="U148" i="12"/>
  <c r="F245" i="12"/>
  <c r="O197" i="12"/>
  <c r="P181" i="12"/>
  <c r="O196" i="12"/>
  <c r="R155" i="12"/>
  <c r="R162" i="12" s="1"/>
  <c r="P180" i="12"/>
  <c r="C277" i="12"/>
  <c r="Q162" i="12"/>
  <c r="Q163" i="12"/>
  <c r="X132" i="12"/>
  <c r="AC100" i="12"/>
  <c r="AF85" i="12"/>
  <c r="X133" i="12"/>
  <c r="Z116" i="12"/>
  <c r="AC101" i="12"/>
  <c r="AF84" i="12"/>
  <c r="Z117" i="12"/>
  <c r="H229" i="12"/>
  <c r="H228" i="12"/>
  <c r="K213" i="12"/>
  <c r="K212" i="12"/>
  <c r="T153" i="12"/>
  <c r="S154" i="12"/>
  <c r="AF82" i="12"/>
  <c r="AI76" i="12"/>
  <c r="C275" i="12"/>
  <c r="K210" i="12"/>
  <c r="C265" i="12"/>
  <c r="D265" i="12" s="1"/>
  <c r="O194" i="12"/>
  <c r="I233" i="12"/>
  <c r="H234" i="12"/>
  <c r="H226" i="12"/>
  <c r="I219" i="12"/>
  <c r="I228" i="12" s="1"/>
  <c r="G235" i="12"/>
  <c r="G242" i="12" s="1"/>
  <c r="P187" i="12"/>
  <c r="P195" i="12" s="1"/>
  <c r="L203" i="12"/>
  <c r="L211" i="12" s="1"/>
  <c r="K217" i="12"/>
  <c r="J218" i="12"/>
  <c r="M202" i="12"/>
  <c r="N201" i="12"/>
  <c r="F249" i="12"/>
  <c r="E250" i="12"/>
  <c r="F242" i="12"/>
  <c r="C274" i="12"/>
  <c r="D251" i="12"/>
  <c r="D261" i="12" s="1"/>
  <c r="F243" i="12"/>
  <c r="Z115" i="12"/>
  <c r="X130" i="12"/>
  <c r="U147" i="12"/>
  <c r="P178" i="12"/>
  <c r="Y123" i="12"/>
  <c r="Y131" i="12" s="1"/>
  <c r="X137" i="12"/>
  <c r="W138" i="12"/>
  <c r="AG75" i="12"/>
  <c r="AG84" i="12" s="1"/>
  <c r="AI84" i="12" s="1"/>
  <c r="S169" i="12"/>
  <c r="R170" i="12"/>
  <c r="AA107" i="12"/>
  <c r="AA114" i="12" s="1"/>
  <c r="V139" i="12"/>
  <c r="V147" i="12" s="1"/>
  <c r="Q171" i="12"/>
  <c r="Q178" i="12" s="1"/>
  <c r="AD91" i="12"/>
  <c r="AD98" i="12" s="1"/>
  <c r="AC98" i="12"/>
  <c r="AE90" i="12"/>
  <c r="AF89" i="12"/>
  <c r="AC105" i="12"/>
  <c r="AB106" i="12"/>
  <c r="Z122" i="12"/>
  <c r="AA121" i="12"/>
  <c r="Q185" i="12"/>
  <c r="Q186" i="12" s="1"/>
  <c r="Q180" i="12" l="1"/>
  <c r="R163" i="12"/>
  <c r="AA117" i="12"/>
  <c r="R165" i="12"/>
  <c r="R164" i="12"/>
  <c r="AA116" i="12"/>
  <c r="AD101" i="12"/>
  <c r="AG85" i="12"/>
  <c r="AI85" i="12" s="1"/>
  <c r="G245" i="12"/>
  <c r="V148" i="12"/>
  <c r="AD100" i="12"/>
  <c r="Y133" i="12"/>
  <c r="G244" i="12"/>
  <c r="V149" i="12"/>
  <c r="Y132" i="12"/>
  <c r="D260" i="12"/>
  <c r="S155" i="12"/>
  <c r="S162" i="12" s="1"/>
  <c r="P196" i="12"/>
  <c r="P197" i="12"/>
  <c r="Q181" i="12"/>
  <c r="I229" i="12"/>
  <c r="L213" i="12"/>
  <c r="L212" i="12"/>
  <c r="S163" i="12"/>
  <c r="U153" i="12"/>
  <c r="T154" i="12"/>
  <c r="I226" i="12"/>
  <c r="AE91" i="12"/>
  <c r="AE99" i="12" s="1"/>
  <c r="AI74" i="12"/>
  <c r="AI81" i="12" s="1"/>
  <c r="AI80" i="12"/>
  <c r="AI78" i="12"/>
  <c r="D259" i="12"/>
  <c r="AG82" i="12"/>
  <c r="AI82" i="12" s="1"/>
  <c r="AG83" i="12"/>
  <c r="AI83" i="12" s="1"/>
  <c r="C282" i="12"/>
  <c r="D258" i="12"/>
  <c r="L210" i="12"/>
  <c r="I227" i="12"/>
  <c r="M203" i="12"/>
  <c r="M211" i="12" s="1"/>
  <c r="P194" i="12"/>
  <c r="N202" i="12"/>
  <c r="O201" i="12"/>
  <c r="K218" i="12"/>
  <c r="L217" i="12"/>
  <c r="G243" i="12"/>
  <c r="D266" i="12"/>
  <c r="E265" i="12"/>
  <c r="H235" i="12"/>
  <c r="H245" i="12" s="1"/>
  <c r="I234" i="12"/>
  <c r="J233" i="12"/>
  <c r="J219" i="12"/>
  <c r="J226" i="12" s="1"/>
  <c r="E251" i="12"/>
  <c r="E258" i="12" s="1"/>
  <c r="Q187" i="12"/>
  <c r="Q194" i="12" s="1"/>
  <c r="G249" i="12"/>
  <c r="F250" i="12"/>
  <c r="AA115" i="12"/>
  <c r="V146" i="12"/>
  <c r="Q179" i="12"/>
  <c r="Y130" i="12"/>
  <c r="AB121" i="12"/>
  <c r="AA122" i="12"/>
  <c r="AB107" i="12"/>
  <c r="AB115" i="12" s="1"/>
  <c r="Z123" i="12"/>
  <c r="Z131" i="12" s="1"/>
  <c r="AD105" i="12"/>
  <c r="AC106" i="12"/>
  <c r="AD99" i="12"/>
  <c r="AG89" i="12"/>
  <c r="AF90" i="12"/>
  <c r="R171" i="12"/>
  <c r="R179" i="12" s="1"/>
  <c r="S170" i="12"/>
  <c r="T169" i="12"/>
  <c r="W139" i="12"/>
  <c r="W147" i="12" s="1"/>
  <c r="R185" i="12"/>
  <c r="R186" i="12" s="1"/>
  <c r="X138" i="12"/>
  <c r="Y137" i="12"/>
  <c r="Z133" i="12" l="1"/>
  <c r="S165" i="12"/>
  <c r="Q197" i="12"/>
  <c r="H244" i="12"/>
  <c r="Q196" i="12"/>
  <c r="W149" i="12"/>
  <c r="Z132" i="12"/>
  <c r="W148" i="12"/>
  <c r="R180" i="12"/>
  <c r="E261" i="12"/>
  <c r="D279" i="12"/>
  <c r="S164" i="12"/>
  <c r="R181" i="12"/>
  <c r="E260" i="12"/>
  <c r="T155" i="12"/>
  <c r="T163" i="12" s="1"/>
  <c r="AE101" i="12"/>
  <c r="AB117" i="12"/>
  <c r="AE100" i="12"/>
  <c r="AB116" i="12"/>
  <c r="J229" i="12"/>
  <c r="J228" i="12"/>
  <c r="M213" i="12"/>
  <c r="M212" i="12"/>
  <c r="AL81" i="12"/>
  <c r="U154" i="12"/>
  <c r="V153" i="12"/>
  <c r="Q195" i="12"/>
  <c r="AJ77" i="12"/>
  <c r="AJ81" i="12"/>
  <c r="AE98" i="12"/>
  <c r="AF91" i="12"/>
  <c r="AF99" i="12" s="1"/>
  <c r="H243" i="12"/>
  <c r="C280" i="12"/>
  <c r="C283" i="12"/>
  <c r="C291" i="12" s="1"/>
  <c r="H242" i="12"/>
  <c r="C279" i="12"/>
  <c r="J227" i="12"/>
  <c r="M210" i="12"/>
  <c r="E259" i="12"/>
  <c r="I235" i="12"/>
  <c r="I242" i="12" s="1"/>
  <c r="K219" i="12"/>
  <c r="K226" i="12" s="1"/>
  <c r="O202" i="12"/>
  <c r="P201" i="12"/>
  <c r="L218" i="12"/>
  <c r="M217" i="12"/>
  <c r="N203" i="12"/>
  <c r="N210" i="12" s="1"/>
  <c r="J234" i="12"/>
  <c r="K233" i="12"/>
  <c r="E266" i="12"/>
  <c r="F265" i="12"/>
  <c r="F251" i="12"/>
  <c r="F260" i="12" s="1"/>
  <c r="R187" i="12"/>
  <c r="R195" i="12" s="1"/>
  <c r="H249" i="12"/>
  <c r="G250" i="12"/>
  <c r="D267" i="12"/>
  <c r="D276" i="12" s="1"/>
  <c r="W146" i="12"/>
  <c r="U169" i="12"/>
  <c r="T170" i="12"/>
  <c r="AD106" i="12"/>
  <c r="AE105" i="12"/>
  <c r="S171" i="12"/>
  <c r="S178" i="12" s="1"/>
  <c r="AB114" i="12"/>
  <c r="S185" i="12"/>
  <c r="S186" i="12" s="1"/>
  <c r="R178" i="12"/>
  <c r="Z130" i="12"/>
  <c r="AG90" i="12"/>
  <c r="X139" i="12"/>
  <c r="X147" i="12" s="1"/>
  <c r="AA123" i="12"/>
  <c r="AA130" i="12" s="1"/>
  <c r="Y138" i="12"/>
  <c r="Z137" i="12"/>
  <c r="AC107" i="12"/>
  <c r="AC115" i="12" s="1"/>
  <c r="AB122" i="12"/>
  <c r="AC121" i="12"/>
  <c r="C281" i="12" l="1"/>
  <c r="C298" i="12" s="1"/>
  <c r="S180" i="12"/>
  <c r="D277" i="12"/>
  <c r="T162" i="12"/>
  <c r="T164" i="12"/>
  <c r="AF100" i="12"/>
  <c r="T165" i="12"/>
  <c r="S181" i="12"/>
  <c r="AF101" i="12"/>
  <c r="I245" i="12"/>
  <c r="I244" i="12"/>
  <c r="AC117" i="12"/>
  <c r="AA133" i="12"/>
  <c r="AC116" i="12"/>
  <c r="C293" i="12"/>
  <c r="AA132" i="12"/>
  <c r="F261" i="12"/>
  <c r="U155" i="12"/>
  <c r="U162" i="12" s="1"/>
  <c r="R197" i="12"/>
  <c r="X149" i="12"/>
  <c r="C292" i="12"/>
  <c r="R196" i="12"/>
  <c r="X148" i="12"/>
  <c r="K228" i="12"/>
  <c r="K229" i="12"/>
  <c r="N213" i="12"/>
  <c r="N212" i="12"/>
  <c r="W153" i="12"/>
  <c r="V154" i="12"/>
  <c r="C290" i="12"/>
  <c r="AF98" i="12"/>
  <c r="AI92" i="12"/>
  <c r="F259" i="12"/>
  <c r="D274" i="12"/>
  <c r="R194" i="12"/>
  <c r="I243" i="12"/>
  <c r="D275" i="12"/>
  <c r="K227" i="12"/>
  <c r="F258" i="12"/>
  <c r="N211" i="12"/>
  <c r="I249" i="12"/>
  <c r="H250" i="12"/>
  <c r="S187" i="12"/>
  <c r="S195" i="12" s="1"/>
  <c r="D281" i="12"/>
  <c r="F266" i="12"/>
  <c r="G265" i="12"/>
  <c r="M218" i="12"/>
  <c r="N217" i="12"/>
  <c r="K234" i="12"/>
  <c r="L233" i="12"/>
  <c r="J235" i="12"/>
  <c r="J243" i="12" s="1"/>
  <c r="G251" i="12"/>
  <c r="G258" i="12" s="1"/>
  <c r="E267" i="12"/>
  <c r="E275" i="12" s="1"/>
  <c r="L219" i="12"/>
  <c r="L227" i="12" s="1"/>
  <c r="P202" i="12"/>
  <c r="Q201" i="12"/>
  <c r="O203" i="12"/>
  <c r="O210" i="12" s="1"/>
  <c r="AA131" i="12"/>
  <c r="T171" i="12"/>
  <c r="T179" i="12" s="1"/>
  <c r="X146" i="12"/>
  <c r="S179" i="12"/>
  <c r="V169" i="12"/>
  <c r="U170" i="12"/>
  <c r="AC122" i="12"/>
  <c r="AD121" i="12"/>
  <c r="Z138" i="12"/>
  <c r="AA137" i="12"/>
  <c r="AB123" i="12"/>
  <c r="AB130" i="12" s="1"/>
  <c r="Y139" i="12"/>
  <c r="Y146" i="12" s="1"/>
  <c r="AC114" i="12"/>
  <c r="T185" i="12"/>
  <c r="T186" i="12" s="1"/>
  <c r="AF105" i="12"/>
  <c r="AE106" i="12"/>
  <c r="AG91" i="12"/>
  <c r="AG100" i="12" s="1"/>
  <c r="AD107" i="12"/>
  <c r="AD114" i="12" s="1"/>
  <c r="AI100" i="12" l="1"/>
  <c r="U163" i="12"/>
  <c r="U165" i="12"/>
  <c r="U164" i="12"/>
  <c r="J244" i="12"/>
  <c r="V155" i="12"/>
  <c r="V164" i="12" s="1"/>
  <c r="J245" i="12"/>
  <c r="AD116" i="12"/>
  <c r="E277" i="12"/>
  <c r="T181" i="12"/>
  <c r="S197" i="12"/>
  <c r="E276" i="12"/>
  <c r="T180" i="12"/>
  <c r="S196" i="12"/>
  <c r="AD117" i="12"/>
  <c r="AG101" i="12"/>
  <c r="AI101" i="12" s="1"/>
  <c r="AB132" i="12"/>
  <c r="AB133" i="12"/>
  <c r="Y149" i="12"/>
  <c r="G261" i="12"/>
  <c r="Y148" i="12"/>
  <c r="G260" i="12"/>
  <c r="L228" i="12"/>
  <c r="L229" i="12"/>
  <c r="O212" i="12"/>
  <c r="O213" i="12"/>
  <c r="X153" i="12"/>
  <c r="W154" i="12"/>
  <c r="O211" i="12"/>
  <c r="AI90" i="12"/>
  <c r="AL97" i="12" s="1"/>
  <c r="E274" i="12"/>
  <c r="AE107" i="12"/>
  <c r="AE115" i="12" s="1"/>
  <c r="AI94" i="12"/>
  <c r="AI96" i="12"/>
  <c r="AG98" i="12"/>
  <c r="AI98" i="12" s="1"/>
  <c r="AG99" i="12"/>
  <c r="AI99" i="12" s="1"/>
  <c r="L226" i="12"/>
  <c r="G259" i="12"/>
  <c r="K235" i="12"/>
  <c r="K242" i="12" s="1"/>
  <c r="S194" i="12"/>
  <c r="R201" i="12"/>
  <c r="Q202" i="12"/>
  <c r="O217" i="12"/>
  <c r="N218" i="12"/>
  <c r="D282" i="12"/>
  <c r="E281" i="12"/>
  <c r="M233" i="12"/>
  <c r="L234" i="12"/>
  <c r="P203" i="12"/>
  <c r="P210" i="12" s="1"/>
  <c r="M219" i="12"/>
  <c r="M227" i="12" s="1"/>
  <c r="H251" i="12"/>
  <c r="H261" i="12" s="1"/>
  <c r="H265" i="12"/>
  <c r="G266" i="12"/>
  <c r="I250" i="12"/>
  <c r="J249" i="12"/>
  <c r="T187" i="12"/>
  <c r="T195" i="12" s="1"/>
  <c r="J242" i="12"/>
  <c r="F267" i="12"/>
  <c r="F276" i="12" s="1"/>
  <c r="C295" i="12"/>
  <c r="D295" i="12"/>
  <c r="C296" i="12"/>
  <c r="C299" i="12"/>
  <c r="C309" i="12" s="1"/>
  <c r="Y147" i="12"/>
  <c r="AB131" i="12"/>
  <c r="U171" i="12"/>
  <c r="U178" i="12" s="1"/>
  <c r="T178" i="12"/>
  <c r="AA138" i="12"/>
  <c r="AB137" i="12"/>
  <c r="V170" i="12"/>
  <c r="W169" i="12"/>
  <c r="Z139" i="12"/>
  <c r="Z146" i="12" s="1"/>
  <c r="AG105" i="12"/>
  <c r="AF106" i="12"/>
  <c r="U185" i="12"/>
  <c r="U186" i="12" s="1"/>
  <c r="AE121" i="12"/>
  <c r="AD122" i="12"/>
  <c r="AD115" i="12"/>
  <c r="AC123" i="12"/>
  <c r="AC130" i="12" s="1"/>
  <c r="V165" i="12" l="1"/>
  <c r="F277" i="12"/>
  <c r="W155" i="12"/>
  <c r="W162" i="12" s="1"/>
  <c r="U181" i="12"/>
  <c r="H260" i="12"/>
  <c r="U180" i="12"/>
  <c r="T196" i="12"/>
  <c r="K244" i="12"/>
  <c r="T197" i="12"/>
  <c r="K245" i="12"/>
  <c r="V163" i="12"/>
  <c r="V162" i="12"/>
  <c r="AE117" i="12"/>
  <c r="AC132" i="12"/>
  <c r="Z148" i="12"/>
  <c r="C308" i="12"/>
  <c r="AE116" i="12"/>
  <c r="AC133" i="12"/>
  <c r="Z149" i="12"/>
  <c r="M228" i="12"/>
  <c r="M229" i="12"/>
  <c r="P213" i="12"/>
  <c r="P212" i="12"/>
  <c r="AI97" i="12"/>
  <c r="AJ97" i="12" s="1"/>
  <c r="W163" i="12"/>
  <c r="X154" i="12"/>
  <c r="Y153" i="12"/>
  <c r="AE114" i="12"/>
  <c r="T194" i="12"/>
  <c r="AJ93" i="12"/>
  <c r="P211" i="12"/>
  <c r="AF107" i="12"/>
  <c r="AF114" i="12" s="1"/>
  <c r="H259" i="12"/>
  <c r="C307" i="12"/>
  <c r="C306" i="12"/>
  <c r="K243" i="12"/>
  <c r="H258" i="12"/>
  <c r="M226" i="12"/>
  <c r="Q203" i="12"/>
  <c r="Q210" i="12" s="1"/>
  <c r="G267" i="12"/>
  <c r="G274" i="12" s="1"/>
  <c r="N219" i="12"/>
  <c r="N226" i="12" s="1"/>
  <c r="I265" i="12"/>
  <c r="H266" i="12"/>
  <c r="R202" i="12"/>
  <c r="S201" i="12"/>
  <c r="U187" i="12"/>
  <c r="U194" i="12" s="1"/>
  <c r="O218" i="12"/>
  <c r="P217" i="12"/>
  <c r="L235" i="12"/>
  <c r="L242" i="12" s="1"/>
  <c r="N233" i="12"/>
  <c r="M234" i="12"/>
  <c r="F275" i="12"/>
  <c r="C297" i="12"/>
  <c r="K249" i="12"/>
  <c r="J250" i="12"/>
  <c r="E282" i="12"/>
  <c r="F281" i="12"/>
  <c r="F274" i="12"/>
  <c r="I251" i="12"/>
  <c r="I258" i="12" s="1"/>
  <c r="D283" i="12"/>
  <c r="D292" i="12" s="1"/>
  <c r="AG106" i="12"/>
  <c r="AC131" i="12"/>
  <c r="Z147" i="12"/>
  <c r="AE122" i="12"/>
  <c r="AF121" i="12"/>
  <c r="X169" i="12"/>
  <c r="W170" i="12"/>
  <c r="V185" i="12"/>
  <c r="V186" i="12" s="1"/>
  <c r="V171" i="12"/>
  <c r="V178" i="12" s="1"/>
  <c r="U179" i="12"/>
  <c r="AB138" i="12"/>
  <c r="AC137" i="12"/>
  <c r="AA139" i="12"/>
  <c r="AA147" i="12" s="1"/>
  <c r="AD123" i="12"/>
  <c r="AD131" i="12" s="1"/>
  <c r="W165" i="12" l="1"/>
  <c r="W164" i="12"/>
  <c r="D293" i="12"/>
  <c r="U196" i="12"/>
  <c r="G277" i="12"/>
  <c r="U197" i="12"/>
  <c r="G276" i="12"/>
  <c r="AF116" i="12"/>
  <c r="AD133" i="12"/>
  <c r="V180" i="12"/>
  <c r="AF117" i="12"/>
  <c r="AD132" i="12"/>
  <c r="V181" i="12"/>
  <c r="L245" i="12"/>
  <c r="AA149" i="12"/>
  <c r="I261" i="12"/>
  <c r="L244" i="12"/>
  <c r="AA148" i="12"/>
  <c r="I260" i="12"/>
  <c r="X155" i="12"/>
  <c r="X165" i="12" s="1"/>
  <c r="N228" i="12"/>
  <c r="N229" i="12"/>
  <c r="Q212" i="12"/>
  <c r="Q213" i="12"/>
  <c r="Y154" i="12"/>
  <c r="Z153" i="12"/>
  <c r="AF115" i="12"/>
  <c r="AE123" i="12"/>
  <c r="AE130" i="12" s="1"/>
  <c r="AG107" i="12"/>
  <c r="AI106" i="12" s="1"/>
  <c r="AI108" i="12"/>
  <c r="D290" i="12"/>
  <c r="V179" i="12"/>
  <c r="U195" i="12"/>
  <c r="L243" i="12"/>
  <c r="D291" i="12"/>
  <c r="G275" i="12"/>
  <c r="V187" i="12"/>
  <c r="V195" i="12" s="1"/>
  <c r="F282" i="12"/>
  <c r="G281" i="12"/>
  <c r="N234" i="12"/>
  <c r="O233" i="12"/>
  <c r="N227" i="12"/>
  <c r="J251" i="12"/>
  <c r="J260" i="12" s="1"/>
  <c r="I259" i="12"/>
  <c r="L249" i="12"/>
  <c r="K250" i="12"/>
  <c r="R203" i="12"/>
  <c r="R210" i="12" s="1"/>
  <c r="P218" i="12"/>
  <c r="Q217" i="12"/>
  <c r="H267" i="12"/>
  <c r="H276" i="12" s="1"/>
  <c r="Q211" i="12"/>
  <c r="M235" i="12"/>
  <c r="M242" i="12" s="1"/>
  <c r="D297" i="12"/>
  <c r="C314" i="12"/>
  <c r="E283" i="12"/>
  <c r="E290" i="12" s="1"/>
  <c r="S202" i="12"/>
  <c r="T201" i="12"/>
  <c r="O219" i="12"/>
  <c r="O226" i="12" s="1"/>
  <c r="I266" i="12"/>
  <c r="J265" i="12"/>
  <c r="AD130" i="12"/>
  <c r="AA146" i="12"/>
  <c r="W171" i="12"/>
  <c r="W178" i="12" s="1"/>
  <c r="W185" i="12"/>
  <c r="W186" i="12" s="1"/>
  <c r="Y169" i="12"/>
  <c r="X170" i="12"/>
  <c r="AD137" i="12"/>
  <c r="AC138" i="12"/>
  <c r="AB139" i="12"/>
  <c r="AB147" i="12" s="1"/>
  <c r="AG121" i="12"/>
  <c r="AF122" i="12"/>
  <c r="X164" i="12" l="1"/>
  <c r="V196" i="12"/>
  <c r="M244" i="12"/>
  <c r="AE133" i="12"/>
  <c r="J261" i="12"/>
  <c r="X163" i="12"/>
  <c r="X162" i="12"/>
  <c r="W181" i="12"/>
  <c r="AE132" i="12"/>
  <c r="M245" i="12"/>
  <c r="Y155" i="12"/>
  <c r="Y162" i="12" s="1"/>
  <c r="W180" i="12"/>
  <c r="E293" i="12"/>
  <c r="E292" i="12"/>
  <c r="AB149" i="12"/>
  <c r="H277" i="12"/>
  <c r="AG117" i="12"/>
  <c r="AI117" i="12" s="1"/>
  <c r="AB148" i="12"/>
  <c r="V197" i="12"/>
  <c r="AG116" i="12"/>
  <c r="AI116" i="12" s="1"/>
  <c r="O229" i="12"/>
  <c r="O228" i="12"/>
  <c r="R213" i="12"/>
  <c r="R212" i="12"/>
  <c r="AL113" i="12"/>
  <c r="AI113" i="12"/>
  <c r="AJ113" i="12" s="1"/>
  <c r="Z154" i="12"/>
  <c r="AA153" i="12"/>
  <c r="AG115" i="12"/>
  <c r="AI115" i="12" s="1"/>
  <c r="AG114" i="12"/>
  <c r="AI114" i="12" s="1"/>
  <c r="AE131" i="12"/>
  <c r="H274" i="12"/>
  <c r="AI112" i="12"/>
  <c r="AI110" i="12"/>
  <c r="AJ109" i="12" s="1"/>
  <c r="V194" i="12"/>
  <c r="AF123" i="12"/>
  <c r="AF130" i="12" s="1"/>
  <c r="J258" i="12"/>
  <c r="R211" i="12"/>
  <c r="O227" i="12"/>
  <c r="E291" i="12"/>
  <c r="K251" i="12"/>
  <c r="K259" i="12" s="1"/>
  <c r="I267" i="12"/>
  <c r="I274" i="12" s="1"/>
  <c r="H275" i="12"/>
  <c r="L250" i="12"/>
  <c r="M249" i="12"/>
  <c r="P233" i="12"/>
  <c r="O234" i="12"/>
  <c r="G282" i="12"/>
  <c r="H281" i="12"/>
  <c r="M243" i="12"/>
  <c r="P219" i="12"/>
  <c r="P227" i="12" s="1"/>
  <c r="J259" i="12"/>
  <c r="F283" i="12"/>
  <c r="F290" i="12" s="1"/>
  <c r="J266" i="12"/>
  <c r="K265" i="12"/>
  <c r="N235" i="12"/>
  <c r="N243" i="12" s="1"/>
  <c r="E297" i="12"/>
  <c r="D298" i="12"/>
  <c r="U201" i="12"/>
  <c r="T202" i="12"/>
  <c r="C312" i="12"/>
  <c r="C315" i="12"/>
  <c r="C324" i="12" s="1"/>
  <c r="C311" i="12"/>
  <c r="D311" i="12"/>
  <c r="W187" i="12"/>
  <c r="W194" i="12" s="1"/>
  <c r="R217" i="12"/>
  <c r="Q218" i="12"/>
  <c r="S203" i="12"/>
  <c r="S211" i="12" s="1"/>
  <c r="AG122" i="12"/>
  <c r="AC139" i="12"/>
  <c r="AC146" i="12" s="1"/>
  <c r="X171" i="12"/>
  <c r="X179" i="12" s="1"/>
  <c r="AB146" i="12"/>
  <c r="Y170" i="12"/>
  <c r="Z169" i="12"/>
  <c r="AE137" i="12"/>
  <c r="AD138" i="12"/>
  <c r="X185" i="12"/>
  <c r="X186" i="12" s="1"/>
  <c r="W179" i="12"/>
  <c r="N244" i="12" l="1"/>
  <c r="AC149" i="12"/>
  <c r="K261" i="12"/>
  <c r="Y163" i="12"/>
  <c r="K260" i="12"/>
  <c r="N245" i="12"/>
  <c r="AC148" i="12"/>
  <c r="C325" i="12"/>
  <c r="W197" i="12"/>
  <c r="W196" i="12"/>
  <c r="AF132" i="12"/>
  <c r="AF133" i="12"/>
  <c r="I277" i="12"/>
  <c r="F293" i="12"/>
  <c r="Y165" i="12"/>
  <c r="X181" i="12"/>
  <c r="I276" i="12"/>
  <c r="Z155" i="12"/>
  <c r="Z162" i="12" s="1"/>
  <c r="F292" i="12"/>
  <c r="Y164" i="12"/>
  <c r="X180" i="12"/>
  <c r="P229" i="12"/>
  <c r="P228" i="12"/>
  <c r="S213" i="12"/>
  <c r="S212" i="12"/>
  <c r="AA154" i="12"/>
  <c r="AB153" i="12"/>
  <c r="W195" i="12"/>
  <c r="I275" i="12"/>
  <c r="AG123" i="12"/>
  <c r="AG131" i="12" s="1"/>
  <c r="AI124" i="12"/>
  <c r="C323" i="12"/>
  <c r="AF131" i="12"/>
  <c r="S210" i="12"/>
  <c r="C322" i="12"/>
  <c r="K258" i="12"/>
  <c r="P226" i="12"/>
  <c r="U202" i="12"/>
  <c r="V201" i="12"/>
  <c r="C313" i="12"/>
  <c r="D299" i="12"/>
  <c r="D308" i="12" s="1"/>
  <c r="I281" i="12"/>
  <c r="H282" i="12"/>
  <c r="E298" i="12"/>
  <c r="F297" i="12"/>
  <c r="Q219" i="12"/>
  <c r="Q227" i="12" s="1"/>
  <c r="N242" i="12"/>
  <c r="O235" i="12"/>
  <c r="O243" i="12" s="1"/>
  <c r="G283" i="12"/>
  <c r="G292" i="12" s="1"/>
  <c r="X187" i="12"/>
  <c r="X194" i="12" s="1"/>
  <c r="S217" i="12"/>
  <c r="R218" i="12"/>
  <c r="P234" i="12"/>
  <c r="Q233" i="12"/>
  <c r="M250" i="12"/>
  <c r="N249" i="12"/>
  <c r="F291" i="12"/>
  <c r="L265" i="12"/>
  <c r="K266" i="12"/>
  <c r="L251" i="12"/>
  <c r="L258" i="12" s="1"/>
  <c r="T203" i="12"/>
  <c r="T210" i="12" s="1"/>
  <c r="J267" i="12"/>
  <c r="J274" i="12" s="1"/>
  <c r="AF137" i="12"/>
  <c r="AE138" i="12"/>
  <c r="Y171" i="12"/>
  <c r="Y178" i="12" s="1"/>
  <c r="X178" i="12"/>
  <c r="AD139" i="12"/>
  <c r="AD147" i="12" s="1"/>
  <c r="AA169" i="12"/>
  <c r="Z170" i="12"/>
  <c r="AC147" i="12"/>
  <c r="Y185" i="12"/>
  <c r="Y186" i="12" s="1"/>
  <c r="Z163" i="12" l="1"/>
  <c r="Z165" i="12"/>
  <c r="L260" i="12"/>
  <c r="Y181" i="12"/>
  <c r="AI131" i="12"/>
  <c r="Z164" i="12"/>
  <c r="J277" i="12"/>
  <c r="Y180" i="12"/>
  <c r="AA155" i="12"/>
  <c r="AA162" i="12" s="1"/>
  <c r="X196" i="12"/>
  <c r="L261" i="12"/>
  <c r="X197" i="12"/>
  <c r="O245" i="12"/>
  <c r="AD148" i="12"/>
  <c r="O244" i="12"/>
  <c r="AD149" i="12"/>
  <c r="AG133" i="12"/>
  <c r="AI133" i="12" s="1"/>
  <c r="G293" i="12"/>
  <c r="D309" i="12"/>
  <c r="AG132" i="12"/>
  <c r="AI132" i="12" s="1"/>
  <c r="J276" i="12"/>
  <c r="Q229" i="12"/>
  <c r="Q228" i="12"/>
  <c r="T213" i="12"/>
  <c r="T212" i="12"/>
  <c r="AB154" i="12"/>
  <c r="AC153" i="12"/>
  <c r="AG130" i="12"/>
  <c r="AI130" i="12" s="1"/>
  <c r="AE139" i="12"/>
  <c r="AE147" i="12" s="1"/>
  <c r="D307" i="12"/>
  <c r="AI128" i="12"/>
  <c r="AI126" i="12"/>
  <c r="G290" i="12"/>
  <c r="AI122" i="12"/>
  <c r="AL129" i="12" s="1"/>
  <c r="O242" i="12"/>
  <c r="X195" i="12"/>
  <c r="L259" i="12"/>
  <c r="Q226" i="12"/>
  <c r="J281" i="12"/>
  <c r="I282" i="12"/>
  <c r="O249" i="12"/>
  <c r="N250" i="12"/>
  <c r="T211" i="12"/>
  <c r="M251" i="12"/>
  <c r="M258" i="12" s="1"/>
  <c r="D306" i="12"/>
  <c r="G291" i="12"/>
  <c r="J275" i="12"/>
  <c r="K267" i="12"/>
  <c r="K274" i="12" s="1"/>
  <c r="P235" i="12"/>
  <c r="P243" i="12" s="1"/>
  <c r="F298" i="12"/>
  <c r="G297" i="12"/>
  <c r="D313" i="12"/>
  <c r="C330" i="12"/>
  <c r="Q234" i="12"/>
  <c r="R233" i="12"/>
  <c r="Y187" i="12"/>
  <c r="Y194" i="12" s="1"/>
  <c r="M265" i="12"/>
  <c r="L266" i="12"/>
  <c r="R219" i="12"/>
  <c r="R227" i="12" s="1"/>
  <c r="E299" i="12"/>
  <c r="E307" i="12" s="1"/>
  <c r="V202" i="12"/>
  <c r="W201" i="12"/>
  <c r="S218" i="12"/>
  <c r="T217" i="12"/>
  <c r="H283" i="12"/>
  <c r="H290" i="12" s="1"/>
  <c r="U203" i="12"/>
  <c r="U211" i="12" s="1"/>
  <c r="AD146" i="12"/>
  <c r="Y179" i="12"/>
  <c r="Z171" i="12"/>
  <c r="Z179" i="12" s="1"/>
  <c r="AA170" i="12"/>
  <c r="AB169" i="12"/>
  <c r="Z185" i="12"/>
  <c r="Z186" i="12" s="1"/>
  <c r="AG137" i="12"/>
  <c r="AF138" i="12"/>
  <c r="AA164" i="12" l="1"/>
  <c r="AA163" i="12"/>
  <c r="AE148" i="12"/>
  <c r="AA165" i="12"/>
  <c r="K277" i="12"/>
  <c r="P245" i="12"/>
  <c r="AE149" i="12"/>
  <c r="H293" i="12"/>
  <c r="K276" i="12"/>
  <c r="P244" i="12"/>
  <c r="Z180" i="12"/>
  <c r="M260" i="12"/>
  <c r="Z181" i="12"/>
  <c r="M261" i="12"/>
  <c r="Y197" i="12"/>
  <c r="E309" i="12"/>
  <c r="Y196" i="12"/>
  <c r="AB155" i="12"/>
  <c r="AB164" i="12" s="1"/>
  <c r="H292" i="12"/>
  <c r="E308" i="12"/>
  <c r="R229" i="12"/>
  <c r="R228" i="12"/>
  <c r="U213" i="12"/>
  <c r="U212" i="12"/>
  <c r="AI129" i="12"/>
  <c r="AJ129" i="12" s="1"/>
  <c r="AC154" i="12"/>
  <c r="AD153" i="12"/>
  <c r="R226" i="12"/>
  <c r="AE146" i="12"/>
  <c r="C327" i="12"/>
  <c r="AF139" i="12"/>
  <c r="AF146" i="12" s="1"/>
  <c r="Y195" i="12"/>
  <c r="E306" i="12"/>
  <c r="U210" i="12"/>
  <c r="AJ125" i="12"/>
  <c r="P242" i="12"/>
  <c r="H291" i="12"/>
  <c r="Q235" i="12"/>
  <c r="Q242" i="12" s="1"/>
  <c r="M259" i="12"/>
  <c r="D327" i="12"/>
  <c r="C328" i="12"/>
  <c r="C331" i="12"/>
  <c r="C340" i="12" s="1"/>
  <c r="K275" i="12"/>
  <c r="S219" i="12"/>
  <c r="S227" i="12" s="1"/>
  <c r="W202" i="12"/>
  <c r="X201" i="12"/>
  <c r="L267" i="12"/>
  <c r="L275" i="12" s="1"/>
  <c r="E313" i="12"/>
  <c r="D314" i="12"/>
  <c r="U217" i="12"/>
  <c r="T218" i="12"/>
  <c r="V203" i="12"/>
  <c r="V211" i="12" s="1"/>
  <c r="M266" i="12"/>
  <c r="N265" i="12"/>
  <c r="H297" i="12"/>
  <c r="G298" i="12"/>
  <c r="N251" i="12"/>
  <c r="N258" i="12" s="1"/>
  <c r="P249" i="12"/>
  <c r="O250" i="12"/>
  <c r="Z187" i="12"/>
  <c r="Z195" i="12" s="1"/>
  <c r="I283" i="12"/>
  <c r="I291" i="12" s="1"/>
  <c r="R234" i="12"/>
  <c r="S233" i="12"/>
  <c r="F299" i="12"/>
  <c r="F309" i="12" s="1"/>
  <c r="J282" i="12"/>
  <c r="K281" i="12"/>
  <c r="Z178" i="12"/>
  <c r="AG138" i="12"/>
  <c r="AC169" i="12"/>
  <c r="AB170" i="12"/>
  <c r="AA171" i="12"/>
  <c r="AA179" i="12" s="1"/>
  <c r="AA185" i="12"/>
  <c r="AA186" i="12" s="1"/>
  <c r="AB165" i="12" l="1"/>
  <c r="L276" i="12"/>
  <c r="C341" i="12"/>
  <c r="AF149" i="12"/>
  <c r="AF148" i="12"/>
  <c r="AA180" i="12"/>
  <c r="N261" i="12"/>
  <c r="AC155" i="12"/>
  <c r="AC164" i="12" s="1"/>
  <c r="Q245" i="12"/>
  <c r="N260" i="12"/>
  <c r="I293" i="12"/>
  <c r="AA181" i="12"/>
  <c r="Q244" i="12"/>
  <c r="F308" i="12"/>
  <c r="I292" i="12"/>
  <c r="AB162" i="12"/>
  <c r="AB163" i="12"/>
  <c r="Z197" i="12"/>
  <c r="L277" i="12"/>
  <c r="Z196" i="12"/>
  <c r="S228" i="12"/>
  <c r="S229" i="12"/>
  <c r="V213" i="12"/>
  <c r="V212" i="12"/>
  <c r="AD154" i="12"/>
  <c r="AE153" i="12"/>
  <c r="AF147" i="12"/>
  <c r="F307" i="12"/>
  <c r="C339" i="12"/>
  <c r="AI140" i="12"/>
  <c r="C329" i="12"/>
  <c r="D329" i="12" s="1"/>
  <c r="N259" i="12"/>
  <c r="Z194" i="12"/>
  <c r="AA178" i="12"/>
  <c r="Q243" i="12"/>
  <c r="C338" i="12"/>
  <c r="S226" i="12"/>
  <c r="I290" i="12"/>
  <c r="J283" i="12"/>
  <c r="J291" i="12" s="1"/>
  <c r="L274" i="12"/>
  <c r="F306" i="12"/>
  <c r="G299" i="12"/>
  <c r="G307" i="12" s="1"/>
  <c r="X202" i="12"/>
  <c r="Y201" i="12"/>
  <c r="I297" i="12"/>
  <c r="H298" i="12"/>
  <c r="T219" i="12"/>
  <c r="T227" i="12" s="1"/>
  <c r="W203" i="12"/>
  <c r="W210" i="12" s="1"/>
  <c r="U218" i="12"/>
  <c r="V217" i="12"/>
  <c r="N266" i="12"/>
  <c r="O265" i="12"/>
  <c r="AA187" i="12"/>
  <c r="AA195" i="12" s="1"/>
  <c r="S234" i="12"/>
  <c r="T233" i="12"/>
  <c r="O251" i="12"/>
  <c r="O259" i="12" s="1"/>
  <c r="M267" i="12"/>
  <c r="M275" i="12" s="1"/>
  <c r="D315" i="12"/>
  <c r="D324" i="12" s="1"/>
  <c r="R235" i="12"/>
  <c r="R243" i="12" s="1"/>
  <c r="P250" i="12"/>
  <c r="Q249" i="12"/>
  <c r="V210" i="12"/>
  <c r="F313" i="12"/>
  <c r="E314" i="12"/>
  <c r="K282" i="12"/>
  <c r="L281" i="12"/>
  <c r="AD169" i="12"/>
  <c r="AC170" i="12"/>
  <c r="AB171" i="12"/>
  <c r="AB178" i="12" s="1"/>
  <c r="AG139" i="12"/>
  <c r="AG146" i="12" s="1"/>
  <c r="AI146" i="12" s="1"/>
  <c r="AB185" i="12"/>
  <c r="AB186" i="12" s="1"/>
  <c r="G309" i="12" l="1"/>
  <c r="G308" i="12"/>
  <c r="AC162" i="12"/>
  <c r="AC163" i="12"/>
  <c r="M277" i="12"/>
  <c r="J293" i="12"/>
  <c r="R244" i="12"/>
  <c r="O261" i="12"/>
  <c r="M276" i="12"/>
  <c r="J292" i="12"/>
  <c r="R245" i="12"/>
  <c r="O260" i="12"/>
  <c r="AA197" i="12"/>
  <c r="AB181" i="12"/>
  <c r="AA196" i="12"/>
  <c r="AG149" i="12"/>
  <c r="AI149" i="12" s="1"/>
  <c r="AB180" i="12"/>
  <c r="AD155" i="12"/>
  <c r="AD163" i="12" s="1"/>
  <c r="AG148" i="12"/>
  <c r="AI148" i="12" s="1"/>
  <c r="AC165" i="12"/>
  <c r="D325" i="12"/>
  <c r="T228" i="12"/>
  <c r="T229" i="12"/>
  <c r="W212" i="12"/>
  <c r="W213" i="12"/>
  <c r="AE154" i="12"/>
  <c r="AF153" i="12"/>
  <c r="E329" i="12"/>
  <c r="F329" i="12" s="1"/>
  <c r="D330" i="12"/>
  <c r="AI144" i="12"/>
  <c r="AI142" i="12"/>
  <c r="AI138" i="12"/>
  <c r="AI145" i="12" s="1"/>
  <c r="D322" i="12"/>
  <c r="AG147" i="12"/>
  <c r="AI147" i="12" s="1"/>
  <c r="AB179" i="12"/>
  <c r="M274" i="12"/>
  <c r="U233" i="12"/>
  <c r="T234" i="12"/>
  <c r="T226" i="12"/>
  <c r="G306" i="12"/>
  <c r="F314" i="12"/>
  <c r="G313" i="12"/>
  <c r="D323" i="12"/>
  <c r="S235" i="12"/>
  <c r="S242" i="12" s="1"/>
  <c r="W217" i="12"/>
  <c r="V218" i="12"/>
  <c r="H299" i="12"/>
  <c r="H306" i="12" s="1"/>
  <c r="Q250" i="12"/>
  <c r="R249" i="12"/>
  <c r="AA194" i="12"/>
  <c r="U219" i="12"/>
  <c r="U226" i="12" s="1"/>
  <c r="I298" i="12"/>
  <c r="J297" i="12"/>
  <c r="AB187" i="12"/>
  <c r="AB194" i="12" s="1"/>
  <c r="L282" i="12"/>
  <c r="M281" i="12"/>
  <c r="W211" i="12"/>
  <c r="Z201" i="12"/>
  <c r="Y202" i="12"/>
  <c r="J290" i="12"/>
  <c r="P251" i="12"/>
  <c r="P258" i="12" s="1"/>
  <c r="R242" i="12"/>
  <c r="P265" i="12"/>
  <c r="O266" i="12"/>
  <c r="X203" i="12"/>
  <c r="X210" i="12" s="1"/>
  <c r="K283" i="12"/>
  <c r="K291" i="12" s="1"/>
  <c r="O258" i="12"/>
  <c r="E315" i="12"/>
  <c r="E323" i="12" s="1"/>
  <c r="N267" i="12"/>
  <c r="N274" i="12" s="1"/>
  <c r="AC185" i="12"/>
  <c r="AC186" i="12" s="1"/>
  <c r="AC171" i="12"/>
  <c r="AC178" i="12" s="1"/>
  <c r="AD170" i="12"/>
  <c r="AE169" i="12"/>
  <c r="AD162" i="12" l="1"/>
  <c r="AD165" i="12"/>
  <c r="AD164" i="12"/>
  <c r="K293" i="12"/>
  <c r="AC181" i="12"/>
  <c r="D331" i="12"/>
  <c r="D340" i="12" s="1"/>
  <c r="K292" i="12"/>
  <c r="AB196" i="12"/>
  <c r="AC180" i="12"/>
  <c r="AB197" i="12"/>
  <c r="AE155" i="12"/>
  <c r="AE163" i="12" s="1"/>
  <c r="H309" i="12"/>
  <c r="N276" i="12"/>
  <c r="H308" i="12"/>
  <c r="N277" i="12"/>
  <c r="P260" i="12"/>
  <c r="S244" i="12"/>
  <c r="P261" i="12"/>
  <c r="S245" i="12"/>
  <c r="E325" i="12"/>
  <c r="E324" i="12"/>
  <c r="U228" i="12"/>
  <c r="U229" i="12"/>
  <c r="X212" i="12"/>
  <c r="X213" i="12"/>
  <c r="AL145" i="12"/>
  <c r="AJ141" i="12"/>
  <c r="E330" i="12"/>
  <c r="AF154" i="12"/>
  <c r="AG153" i="12"/>
  <c r="X211" i="12"/>
  <c r="AJ145" i="12"/>
  <c r="AB195" i="12"/>
  <c r="H307" i="12"/>
  <c r="AC179" i="12"/>
  <c r="U227" i="12"/>
  <c r="W218" i="12"/>
  <c r="X217" i="12"/>
  <c r="F315" i="12"/>
  <c r="F323" i="12" s="1"/>
  <c r="S249" i="12"/>
  <c r="R250" i="12"/>
  <c r="P259" i="12"/>
  <c r="Y203" i="12"/>
  <c r="Y210" i="12" s="1"/>
  <c r="J298" i="12"/>
  <c r="K297" i="12"/>
  <c r="S243" i="12"/>
  <c r="F330" i="12"/>
  <c r="G329" i="12"/>
  <c r="AC187" i="12"/>
  <c r="AC195" i="12" s="1"/>
  <c r="Z202" i="12"/>
  <c r="AA201" i="12"/>
  <c r="I299" i="12"/>
  <c r="I308" i="12" s="1"/>
  <c r="Q251" i="12"/>
  <c r="Q258" i="12" s="1"/>
  <c r="E322" i="12"/>
  <c r="P266" i="12"/>
  <c r="Q265" i="12"/>
  <c r="T235" i="12"/>
  <c r="T243" i="12" s="1"/>
  <c r="N275" i="12"/>
  <c r="D338" i="12"/>
  <c r="O267" i="12"/>
  <c r="O275" i="12" s="1"/>
  <c r="D339" i="12"/>
  <c r="K290" i="12"/>
  <c r="M282" i="12"/>
  <c r="N281" i="12"/>
  <c r="U234" i="12"/>
  <c r="V233" i="12"/>
  <c r="L283" i="12"/>
  <c r="L291" i="12" s="1"/>
  <c r="V219" i="12"/>
  <c r="V226" i="12" s="1"/>
  <c r="G314" i="12"/>
  <c r="H313" i="12"/>
  <c r="AD171" i="12"/>
  <c r="AD180" i="12" s="1"/>
  <c r="AD185" i="12"/>
  <c r="AD186" i="12" s="1"/>
  <c r="AF169" i="12"/>
  <c r="AE170" i="12"/>
  <c r="AD181" i="12" l="1"/>
  <c r="AE162" i="12"/>
  <c r="AE165" i="12"/>
  <c r="L292" i="12"/>
  <c r="AE164" i="12"/>
  <c r="L293" i="12"/>
  <c r="Q261" i="12"/>
  <c r="T245" i="12"/>
  <c r="D341" i="12"/>
  <c r="AF155" i="12"/>
  <c r="AF162" i="12" s="1"/>
  <c r="AF164" i="12"/>
  <c r="Q260" i="12"/>
  <c r="T244" i="12"/>
  <c r="O276" i="12"/>
  <c r="E331" i="12"/>
  <c r="E340" i="12" s="1"/>
  <c r="O277" i="12"/>
  <c r="I309" i="12"/>
  <c r="AC197" i="12"/>
  <c r="AC196" i="12"/>
  <c r="F325" i="12"/>
  <c r="F324" i="12"/>
  <c r="V229" i="12"/>
  <c r="V228" i="12"/>
  <c r="Y212" i="12"/>
  <c r="Y213" i="12"/>
  <c r="AG154" i="12"/>
  <c r="AF163" i="12"/>
  <c r="AC194" i="12"/>
  <c r="AE171" i="12"/>
  <c r="AE179" i="12" s="1"/>
  <c r="I306" i="12"/>
  <c r="T242" i="12"/>
  <c r="V227" i="12"/>
  <c r="AD179" i="12"/>
  <c r="AD178" i="12"/>
  <c r="I307" i="12"/>
  <c r="Y211" i="12"/>
  <c r="L290" i="12"/>
  <c r="P267" i="12"/>
  <c r="P274" i="12" s="1"/>
  <c r="AA202" i="12"/>
  <c r="AB201" i="12"/>
  <c r="K298" i="12"/>
  <c r="L297" i="12"/>
  <c r="T249" i="12"/>
  <c r="S250" i="12"/>
  <c r="H314" i="12"/>
  <c r="I313" i="12"/>
  <c r="W233" i="12"/>
  <c r="V234" i="12"/>
  <c r="O274" i="12"/>
  <c r="Z203" i="12"/>
  <c r="Z210" i="12" s="1"/>
  <c r="J299" i="12"/>
  <c r="J307" i="12" s="1"/>
  <c r="F322" i="12"/>
  <c r="G315" i="12"/>
  <c r="G323" i="12" s="1"/>
  <c r="U235" i="12"/>
  <c r="U242" i="12" s="1"/>
  <c r="Q259" i="12"/>
  <c r="O281" i="12"/>
  <c r="N282" i="12"/>
  <c r="F331" i="12"/>
  <c r="F340" i="12" s="1"/>
  <c r="M283" i="12"/>
  <c r="M290" i="12" s="1"/>
  <c r="Y217" i="12"/>
  <c r="X218" i="12"/>
  <c r="AD187" i="12"/>
  <c r="AD194" i="12" s="1"/>
  <c r="H329" i="12"/>
  <c r="G330" i="12"/>
  <c r="W219" i="12"/>
  <c r="W226" i="12" s="1"/>
  <c r="Q266" i="12"/>
  <c r="R265" i="12"/>
  <c r="R251" i="12"/>
  <c r="R258" i="12" s="1"/>
  <c r="AF170" i="12"/>
  <c r="AG169" i="12"/>
  <c r="AE185" i="12"/>
  <c r="AE186" i="12" s="1"/>
  <c r="AF165" i="12" l="1"/>
  <c r="J309" i="12"/>
  <c r="F341" i="12"/>
  <c r="E338" i="12"/>
  <c r="AD197" i="12"/>
  <c r="M293" i="12"/>
  <c r="R261" i="12"/>
  <c r="AD196" i="12"/>
  <c r="M292" i="12"/>
  <c r="R260" i="12"/>
  <c r="U245" i="12"/>
  <c r="AG155" i="12"/>
  <c r="AG165" i="12" s="1"/>
  <c r="AI165" i="12" s="1"/>
  <c r="U244" i="12"/>
  <c r="E339" i="12"/>
  <c r="AE181" i="12"/>
  <c r="AE180" i="12"/>
  <c r="E341" i="12"/>
  <c r="P277" i="12"/>
  <c r="J308" i="12"/>
  <c r="P276" i="12"/>
  <c r="G325" i="12"/>
  <c r="G324" i="12"/>
  <c r="W229" i="12"/>
  <c r="W228" i="12"/>
  <c r="Z213" i="12"/>
  <c r="Z212" i="12"/>
  <c r="AI156" i="12"/>
  <c r="AI160" i="12" s="1"/>
  <c r="AE178" i="12"/>
  <c r="G331" i="12"/>
  <c r="G338" i="12" s="1"/>
  <c r="AE187" i="12"/>
  <c r="AE194" i="12" s="1"/>
  <c r="F338" i="12"/>
  <c r="AF171" i="12"/>
  <c r="AF178" i="12" s="1"/>
  <c r="G322" i="12"/>
  <c r="M291" i="12"/>
  <c r="AD195" i="12"/>
  <c r="Z211" i="12"/>
  <c r="U243" i="12"/>
  <c r="R266" i="12"/>
  <c r="S265" i="12"/>
  <c r="L298" i="12"/>
  <c r="M297" i="12"/>
  <c r="W227" i="12"/>
  <c r="X219" i="12"/>
  <c r="X227" i="12" s="1"/>
  <c r="O282" i="12"/>
  <c r="P281" i="12"/>
  <c r="K299" i="12"/>
  <c r="K306" i="12" s="1"/>
  <c r="Z217" i="12"/>
  <c r="Y218" i="12"/>
  <c r="V235" i="12"/>
  <c r="V243" i="12" s="1"/>
  <c r="AC201" i="12"/>
  <c r="AB202" i="12"/>
  <c r="X233" i="12"/>
  <c r="W234" i="12"/>
  <c r="AA203" i="12"/>
  <c r="AA210" i="12" s="1"/>
  <c r="R259" i="12"/>
  <c r="J306" i="12"/>
  <c r="J313" i="12"/>
  <c r="I314" i="12"/>
  <c r="P275" i="12"/>
  <c r="Q267" i="12"/>
  <c r="Q274" i="12" s="1"/>
  <c r="N283" i="12"/>
  <c r="N290" i="12" s="1"/>
  <c r="I329" i="12"/>
  <c r="H330" i="12"/>
  <c r="H315" i="12"/>
  <c r="H322" i="12" s="1"/>
  <c r="S251" i="12"/>
  <c r="S259" i="12" s="1"/>
  <c r="U249" i="12"/>
  <c r="T250" i="12"/>
  <c r="F339" i="12"/>
  <c r="AG170" i="12"/>
  <c r="AF185" i="12"/>
  <c r="AF186" i="12" s="1"/>
  <c r="AG162" i="12" l="1"/>
  <c r="AI162" i="12" s="1"/>
  <c r="AG164" i="12"/>
  <c r="AI164" i="12" s="1"/>
  <c r="G341" i="12"/>
  <c r="G340" i="12"/>
  <c r="V245" i="12"/>
  <c r="N293" i="12"/>
  <c r="N292" i="12"/>
  <c r="S261" i="12"/>
  <c r="S260" i="12"/>
  <c r="AE197" i="12"/>
  <c r="AF181" i="12"/>
  <c r="AE196" i="12"/>
  <c r="AG163" i="12"/>
  <c r="AI163" i="12" s="1"/>
  <c r="AI154" i="12"/>
  <c r="AF180" i="12"/>
  <c r="K309" i="12"/>
  <c r="Q277" i="12"/>
  <c r="V244" i="12"/>
  <c r="K308" i="12"/>
  <c r="Q276" i="12"/>
  <c r="H325" i="12"/>
  <c r="H324" i="12"/>
  <c r="X229" i="12"/>
  <c r="X228" i="12"/>
  <c r="AA213" i="12"/>
  <c r="AA212" i="12"/>
  <c r="AI158" i="12"/>
  <c r="AJ157" i="12" s="1"/>
  <c r="AL161" i="12"/>
  <c r="AI161" i="12"/>
  <c r="AJ161" i="12" s="1"/>
  <c r="G339" i="12"/>
  <c r="AE195" i="12"/>
  <c r="AF179" i="12"/>
  <c r="AA211" i="12"/>
  <c r="AG171" i="12"/>
  <c r="AG178" i="12" s="1"/>
  <c r="AI178" i="12" s="1"/>
  <c r="AI172" i="12"/>
  <c r="AL177" i="12" s="1"/>
  <c r="AF187" i="12"/>
  <c r="AF194" i="12" s="1"/>
  <c r="Q275" i="12"/>
  <c r="V242" i="12"/>
  <c r="N291" i="12"/>
  <c r="K307" i="12"/>
  <c r="X226" i="12"/>
  <c r="T251" i="12"/>
  <c r="T259" i="12" s="1"/>
  <c r="H323" i="12"/>
  <c r="Y219" i="12"/>
  <c r="Y227" i="12" s="1"/>
  <c r="H331" i="12"/>
  <c r="H339" i="12" s="1"/>
  <c r="W235" i="12"/>
  <c r="W242" i="12" s="1"/>
  <c r="Z218" i="12"/>
  <c r="AA217" i="12"/>
  <c r="I315" i="12"/>
  <c r="I325" i="12" s="1"/>
  <c r="S258" i="12"/>
  <c r="J314" i="12"/>
  <c r="K313" i="12"/>
  <c r="AB203" i="12"/>
  <c r="AB211" i="12" s="1"/>
  <c r="M298" i="12"/>
  <c r="N297" i="12"/>
  <c r="X234" i="12"/>
  <c r="Y233" i="12"/>
  <c r="AC202" i="12"/>
  <c r="AD201" i="12"/>
  <c r="L299" i="12"/>
  <c r="L307" i="12" s="1"/>
  <c r="Q281" i="12"/>
  <c r="P282" i="12"/>
  <c r="U250" i="12"/>
  <c r="V249" i="12"/>
  <c r="I330" i="12"/>
  <c r="J329" i="12"/>
  <c r="T265" i="12"/>
  <c r="S266" i="12"/>
  <c r="O283" i="12"/>
  <c r="O290" i="12" s="1"/>
  <c r="R267" i="12"/>
  <c r="R274" i="12" s="1"/>
  <c r="AG185" i="12"/>
  <c r="AG186" i="12" s="1"/>
  <c r="AG180" i="12" l="1"/>
  <c r="AI180" i="12" s="1"/>
  <c r="O293" i="12"/>
  <c r="H341" i="12"/>
  <c r="O292" i="12"/>
  <c r="W245" i="12"/>
  <c r="H340" i="12"/>
  <c r="I331" i="12"/>
  <c r="I340" i="12" s="1"/>
  <c r="W244" i="12"/>
  <c r="R276" i="12"/>
  <c r="T260" i="12"/>
  <c r="AG181" i="12"/>
  <c r="AI181" i="12" s="1"/>
  <c r="R277" i="12"/>
  <c r="T261" i="12"/>
  <c r="AF196" i="12"/>
  <c r="L309" i="12"/>
  <c r="AF197" i="12"/>
  <c r="L308" i="12"/>
  <c r="I324" i="12"/>
  <c r="Y229" i="12"/>
  <c r="Y228" i="12"/>
  <c r="AB213" i="12"/>
  <c r="AB212" i="12"/>
  <c r="AG179" i="12"/>
  <c r="AI179" i="12" s="1"/>
  <c r="H338" i="12"/>
  <c r="AF195" i="12"/>
  <c r="AI188" i="12"/>
  <c r="AL193" i="12" s="1"/>
  <c r="I323" i="12"/>
  <c r="AI176" i="12"/>
  <c r="AI174" i="12"/>
  <c r="AI170" i="12"/>
  <c r="O291" i="12"/>
  <c r="L306" i="12"/>
  <c r="Y226" i="12"/>
  <c r="I322" i="12"/>
  <c r="AB210" i="12"/>
  <c r="W243" i="12"/>
  <c r="K329" i="12"/>
  <c r="J330" i="12"/>
  <c r="AD202" i="12"/>
  <c r="AE201" i="12"/>
  <c r="R275" i="12"/>
  <c r="W249" i="12"/>
  <c r="V250" i="12"/>
  <c r="AC203" i="12"/>
  <c r="AC210" i="12" s="1"/>
  <c r="AA218" i="12"/>
  <c r="AB217" i="12"/>
  <c r="U251" i="12"/>
  <c r="U258" i="12" s="1"/>
  <c r="K314" i="12"/>
  <c r="L313" i="12"/>
  <c r="Z219" i="12"/>
  <c r="Z227" i="12" s="1"/>
  <c r="P283" i="12"/>
  <c r="P291" i="12" s="1"/>
  <c r="Y234" i="12"/>
  <c r="Z233" i="12"/>
  <c r="J315" i="12"/>
  <c r="J322" i="12" s="1"/>
  <c r="R281" i="12"/>
  <c r="Q282" i="12"/>
  <c r="X235" i="12"/>
  <c r="X242" i="12" s="1"/>
  <c r="S267" i="12"/>
  <c r="S275" i="12" s="1"/>
  <c r="N298" i="12"/>
  <c r="O297" i="12"/>
  <c r="T258" i="12"/>
  <c r="AG187" i="12"/>
  <c r="AG197" i="12" s="1"/>
  <c r="T266" i="12"/>
  <c r="U265" i="12"/>
  <c r="M299" i="12"/>
  <c r="M307" i="12" s="1"/>
  <c r="AI197" i="12" l="1"/>
  <c r="AG196" i="12"/>
  <c r="AI196" i="12" s="1"/>
  <c r="X245" i="12"/>
  <c r="S277" i="12"/>
  <c r="X244" i="12"/>
  <c r="S276" i="12"/>
  <c r="P292" i="12"/>
  <c r="I339" i="12"/>
  <c r="P293" i="12"/>
  <c r="U260" i="12"/>
  <c r="M309" i="12"/>
  <c r="J331" i="12"/>
  <c r="J341" i="12" s="1"/>
  <c r="I338" i="12"/>
  <c r="U261" i="12"/>
  <c r="I341" i="12"/>
  <c r="M308" i="12"/>
  <c r="J325" i="12"/>
  <c r="J324" i="12"/>
  <c r="Z229" i="12"/>
  <c r="Z228" i="12"/>
  <c r="AC213" i="12"/>
  <c r="AC212" i="12"/>
  <c r="AI177" i="12"/>
  <c r="AJ177" i="12" s="1"/>
  <c r="AJ173" i="12"/>
  <c r="AC211" i="12"/>
  <c r="AI186" i="12"/>
  <c r="AI190" i="12"/>
  <c r="AI192" i="12"/>
  <c r="AG194" i="12"/>
  <c r="AI194" i="12" s="1"/>
  <c r="Z226" i="12"/>
  <c r="AG195" i="12"/>
  <c r="AI195" i="12" s="1"/>
  <c r="M306" i="12"/>
  <c r="S274" i="12"/>
  <c r="J323" i="12"/>
  <c r="Y235" i="12"/>
  <c r="Y243" i="12" s="1"/>
  <c r="K315" i="12"/>
  <c r="K322" i="12" s="1"/>
  <c r="X243" i="12"/>
  <c r="P290" i="12"/>
  <c r="U259" i="12"/>
  <c r="V251" i="12"/>
  <c r="V258" i="12" s="1"/>
  <c r="Q283" i="12"/>
  <c r="Q291" i="12" s="1"/>
  <c r="X249" i="12"/>
  <c r="W250" i="12"/>
  <c r="R282" i="12"/>
  <c r="S281" i="12"/>
  <c r="AB218" i="12"/>
  <c r="AC217" i="12"/>
  <c r="AE202" i="12"/>
  <c r="AF201" i="12"/>
  <c r="P297" i="12"/>
  <c r="O298" i="12"/>
  <c r="N299" i="12"/>
  <c r="N307" i="12" s="1"/>
  <c r="U266" i="12"/>
  <c r="V265" i="12"/>
  <c r="T267" i="12"/>
  <c r="T274" i="12" s="1"/>
  <c r="AA219" i="12"/>
  <c r="AA227" i="12" s="1"/>
  <c r="AD203" i="12"/>
  <c r="AD211" i="12" s="1"/>
  <c r="Z234" i="12"/>
  <c r="AA233" i="12"/>
  <c r="M313" i="12"/>
  <c r="L314" i="12"/>
  <c r="L329" i="12"/>
  <c r="K330" i="12"/>
  <c r="J339" i="12"/>
  <c r="J338" i="12" l="1"/>
  <c r="J340" i="12"/>
  <c r="V261" i="12"/>
  <c r="V260" i="12"/>
  <c r="N308" i="12"/>
  <c r="N309" i="12"/>
  <c r="Y245" i="12"/>
  <c r="Q292" i="12"/>
  <c r="Y244" i="12"/>
  <c r="Q293" i="12"/>
  <c r="T277" i="12"/>
  <c r="T276" i="12"/>
  <c r="K331" i="12"/>
  <c r="K340" i="12" s="1"/>
  <c r="K325" i="12"/>
  <c r="K324" i="12"/>
  <c r="AA228" i="12"/>
  <c r="AA229" i="12"/>
  <c r="AD213" i="12"/>
  <c r="AD212" i="12"/>
  <c r="AI193" i="12"/>
  <c r="AJ193" i="12" s="1"/>
  <c r="AJ189" i="12"/>
  <c r="AA226" i="12"/>
  <c r="Y242" i="12"/>
  <c r="K323" i="12"/>
  <c r="AE203" i="12"/>
  <c r="AE211" i="12" s="1"/>
  <c r="AD210" i="12"/>
  <c r="Q290" i="12"/>
  <c r="N306" i="12"/>
  <c r="T275" i="12"/>
  <c r="Q297" i="12"/>
  <c r="P298" i="12"/>
  <c r="Y249" i="12"/>
  <c r="X250" i="12"/>
  <c r="AF202" i="12"/>
  <c r="AG201" i="12"/>
  <c r="L315" i="12"/>
  <c r="L323" i="12" s="1"/>
  <c r="U267" i="12"/>
  <c r="U274" i="12" s="1"/>
  <c r="N313" i="12"/>
  <c r="M314" i="12"/>
  <c r="AB219" i="12"/>
  <c r="AB226" i="12" s="1"/>
  <c r="V259" i="12"/>
  <c r="S282" i="12"/>
  <c r="T281" i="12"/>
  <c r="AC218" i="12"/>
  <c r="AD217" i="12"/>
  <c r="R283" i="12"/>
  <c r="R290" i="12" s="1"/>
  <c r="M329" i="12"/>
  <c r="L330" i="12"/>
  <c r="W265" i="12"/>
  <c r="V266" i="12"/>
  <c r="AA234" i="12"/>
  <c r="AB233" i="12"/>
  <c r="Z235" i="12"/>
  <c r="Z242" i="12" s="1"/>
  <c r="K339" i="12"/>
  <c r="O299" i="12"/>
  <c r="O306" i="12" s="1"/>
  <c r="W251" i="12"/>
  <c r="W258" i="12" s="1"/>
  <c r="K341" i="12" l="1"/>
  <c r="K338" i="12"/>
  <c r="U276" i="12"/>
  <c r="U277" i="12"/>
  <c r="R293" i="12"/>
  <c r="AE213" i="12"/>
  <c r="R292" i="12"/>
  <c r="W261" i="12"/>
  <c r="W260" i="12"/>
  <c r="L331" i="12"/>
  <c r="L340" i="12" s="1"/>
  <c r="L324" i="12"/>
  <c r="Z244" i="12"/>
  <c r="O309" i="12"/>
  <c r="Z245" i="12"/>
  <c r="O308" i="12"/>
  <c r="L325" i="12"/>
  <c r="AB228" i="12"/>
  <c r="AB229" i="12"/>
  <c r="AE212" i="12"/>
  <c r="AG202" i="12"/>
  <c r="AE210" i="12"/>
  <c r="AF203" i="12"/>
  <c r="AF210" i="12" s="1"/>
  <c r="U275" i="12"/>
  <c r="W259" i="12"/>
  <c r="L322" i="12"/>
  <c r="O307" i="12"/>
  <c r="R291" i="12"/>
  <c r="AB227" i="12"/>
  <c r="AB234" i="12"/>
  <c r="AC233" i="12"/>
  <c r="M315" i="12"/>
  <c r="M322" i="12" s="1"/>
  <c r="X265" i="12"/>
  <c r="W266" i="12"/>
  <c r="T282" i="12"/>
  <c r="U281" i="12"/>
  <c r="X251" i="12"/>
  <c r="X259" i="12" s="1"/>
  <c r="AD218" i="12"/>
  <c r="AE217" i="12"/>
  <c r="S283" i="12"/>
  <c r="S291" i="12" s="1"/>
  <c r="Y250" i="12"/>
  <c r="Z249" i="12"/>
  <c r="P299" i="12"/>
  <c r="P307" i="12" s="1"/>
  <c r="AA235" i="12"/>
  <c r="AA243" i="12" s="1"/>
  <c r="V267" i="12"/>
  <c r="V274" i="12" s="1"/>
  <c r="AC219" i="12"/>
  <c r="AC227" i="12" s="1"/>
  <c r="O313" i="12"/>
  <c r="N314" i="12"/>
  <c r="Z243" i="12"/>
  <c r="M330" i="12"/>
  <c r="N329" i="12"/>
  <c r="Q298" i="12"/>
  <c r="R297" i="12"/>
  <c r="L338" i="12" l="1"/>
  <c r="L339" i="12"/>
  <c r="L341" i="12"/>
  <c r="AA245" i="12"/>
  <c r="AA244" i="12"/>
  <c r="X260" i="12"/>
  <c r="S293" i="12"/>
  <c r="X261" i="12"/>
  <c r="P309" i="12"/>
  <c r="S292" i="12"/>
  <c r="P308" i="12"/>
  <c r="V276" i="12"/>
  <c r="M331" i="12"/>
  <c r="M340" i="12" s="1"/>
  <c r="V277" i="12"/>
  <c r="M325" i="12"/>
  <c r="M324" i="12"/>
  <c r="AC228" i="12"/>
  <c r="AC229" i="12"/>
  <c r="AI204" i="12"/>
  <c r="AF213" i="12"/>
  <c r="AF212" i="12"/>
  <c r="AG203" i="12"/>
  <c r="AG212" i="12" s="1"/>
  <c r="AF211" i="12"/>
  <c r="AI202" i="12"/>
  <c r="AA242" i="12"/>
  <c r="P306" i="12"/>
  <c r="S290" i="12"/>
  <c r="T283" i="12"/>
  <c r="T291" i="12" s="1"/>
  <c r="AC226" i="12"/>
  <c r="W267" i="12"/>
  <c r="W274" i="12" s="1"/>
  <c r="AF217" i="12"/>
  <c r="AE218" i="12"/>
  <c r="X266" i="12"/>
  <c r="Y265" i="12"/>
  <c r="V275" i="12"/>
  <c r="AD219" i="12"/>
  <c r="AD226" i="12" s="1"/>
  <c r="M323" i="12"/>
  <c r="R298" i="12"/>
  <c r="S297" i="12"/>
  <c r="N315" i="12"/>
  <c r="N323" i="12" s="1"/>
  <c r="Z250" i="12"/>
  <c r="AA249" i="12"/>
  <c r="X258" i="12"/>
  <c r="Q299" i="12"/>
  <c r="Q307" i="12" s="1"/>
  <c r="O329" i="12"/>
  <c r="N330" i="12"/>
  <c r="O314" i="12"/>
  <c r="P313" i="12"/>
  <c r="Y251" i="12"/>
  <c r="Y258" i="12" s="1"/>
  <c r="AD233" i="12"/>
  <c r="AC234" i="12"/>
  <c r="M339" i="12"/>
  <c r="U282" i="12"/>
  <c r="V281" i="12"/>
  <c r="AB235" i="12"/>
  <c r="AB242" i="12" s="1"/>
  <c r="M338" i="12"/>
  <c r="AI212" i="12" l="1"/>
  <c r="M341" i="12"/>
  <c r="Q309" i="12"/>
  <c r="Q308" i="12"/>
  <c r="N331" i="12"/>
  <c r="N341" i="12" s="1"/>
  <c r="W276" i="12"/>
  <c r="W277" i="12"/>
  <c r="T292" i="12"/>
  <c r="AL209" i="12"/>
  <c r="T293" i="12"/>
  <c r="Y261" i="12"/>
  <c r="AB245" i="12"/>
  <c r="Y260" i="12"/>
  <c r="AI208" i="12"/>
  <c r="AB244" i="12"/>
  <c r="N325" i="12"/>
  <c r="N324" i="12"/>
  <c r="AD229" i="12"/>
  <c r="AD228" i="12"/>
  <c r="AG211" i="12"/>
  <c r="AI211" i="12" s="1"/>
  <c r="AG210" i="12"/>
  <c r="AI210" i="12" s="1"/>
  <c r="AG213" i="12"/>
  <c r="AI213" i="12" s="1"/>
  <c r="AI206" i="12"/>
  <c r="AJ205" i="12" s="1"/>
  <c r="AI209" i="12"/>
  <c r="AJ209" i="12" s="1"/>
  <c r="AB243" i="12"/>
  <c r="AE219" i="12"/>
  <c r="AE227" i="12" s="1"/>
  <c r="AD227" i="12"/>
  <c r="N322" i="12"/>
  <c r="Q306" i="12"/>
  <c r="W275" i="12"/>
  <c r="N339" i="12"/>
  <c r="AC235" i="12"/>
  <c r="AC243" i="12" s="1"/>
  <c r="P329" i="12"/>
  <c r="O330" i="12"/>
  <c r="Y259" i="12"/>
  <c r="Y266" i="12"/>
  <c r="Z265" i="12"/>
  <c r="T290" i="12"/>
  <c r="AD234" i="12"/>
  <c r="AE233" i="12"/>
  <c r="S298" i="12"/>
  <c r="T297" i="12"/>
  <c r="X267" i="12"/>
  <c r="X275" i="12" s="1"/>
  <c r="R299" i="12"/>
  <c r="R307" i="12" s="1"/>
  <c r="V282" i="12"/>
  <c r="W281" i="12"/>
  <c r="P314" i="12"/>
  <c r="Q313" i="12"/>
  <c r="AA250" i="12"/>
  <c r="AB249" i="12"/>
  <c r="U283" i="12"/>
  <c r="U290" i="12" s="1"/>
  <c r="O315" i="12"/>
  <c r="O323" i="12" s="1"/>
  <c r="Z251" i="12"/>
  <c r="Z259" i="12" s="1"/>
  <c r="AG217" i="12"/>
  <c r="AF218" i="12"/>
  <c r="N338" i="12"/>
  <c r="N340" i="12" l="1"/>
  <c r="R309" i="12"/>
  <c r="U293" i="12"/>
  <c r="U292" i="12"/>
  <c r="X277" i="12"/>
  <c r="X276" i="12"/>
  <c r="Z261" i="12"/>
  <c r="AC245" i="12"/>
  <c r="Z260" i="12"/>
  <c r="AC244" i="12"/>
  <c r="O331" i="12"/>
  <c r="O339" i="12" s="1"/>
  <c r="R308" i="12"/>
  <c r="O325" i="12"/>
  <c r="O324" i="12"/>
  <c r="AE229" i="12"/>
  <c r="AE228" i="12"/>
  <c r="AG218" i="12"/>
  <c r="AG219" i="12" s="1"/>
  <c r="AG227" i="12" s="1"/>
  <c r="AE226" i="12"/>
  <c r="Z258" i="12"/>
  <c r="AF219" i="12"/>
  <c r="AF227" i="12" s="1"/>
  <c r="O322" i="12"/>
  <c r="X274" i="12"/>
  <c r="R306" i="12"/>
  <c r="AC242" i="12"/>
  <c r="P315" i="12"/>
  <c r="P323" i="12" s="1"/>
  <c r="R313" i="12"/>
  <c r="Q314" i="12"/>
  <c r="W282" i="12"/>
  <c r="X281" i="12"/>
  <c r="U297" i="12"/>
  <c r="T298" i="12"/>
  <c r="U291" i="12"/>
  <c r="V283" i="12"/>
  <c r="V290" i="12" s="1"/>
  <c r="S299" i="12"/>
  <c r="S307" i="12" s="1"/>
  <c r="P330" i="12"/>
  <c r="Q329" i="12"/>
  <c r="Y267" i="12"/>
  <c r="Y275" i="12" s="1"/>
  <c r="AF233" i="12"/>
  <c r="AE234" i="12"/>
  <c r="AD235" i="12"/>
  <c r="AD243" i="12" s="1"/>
  <c r="AC249" i="12"/>
  <c r="AB250" i="12"/>
  <c r="AA251" i="12"/>
  <c r="AA258" i="12" s="1"/>
  <c r="Z266" i="12"/>
  <c r="AA265" i="12"/>
  <c r="O338" i="12"/>
  <c r="O341" i="12" l="1"/>
  <c r="O340" i="12"/>
  <c r="AD245" i="12"/>
  <c r="V293" i="12"/>
  <c r="P331" i="12"/>
  <c r="P339" i="12" s="1"/>
  <c r="V292" i="12"/>
  <c r="S308" i="12"/>
  <c r="S309" i="12"/>
  <c r="AA261" i="12"/>
  <c r="AA260" i="12"/>
  <c r="Y277" i="12"/>
  <c r="AD244" i="12"/>
  <c r="Y276" i="12"/>
  <c r="P325" i="12"/>
  <c r="P324" i="12"/>
  <c r="AI220" i="12"/>
  <c r="AI224" i="12" s="1"/>
  <c r="AG228" i="12"/>
  <c r="AG229" i="12"/>
  <c r="AF229" i="12"/>
  <c r="AI227" i="12"/>
  <c r="AF228" i="12"/>
  <c r="AF226" i="12"/>
  <c r="AG226" i="12"/>
  <c r="AI218" i="12"/>
  <c r="AE235" i="12"/>
  <c r="AE243" i="12" s="1"/>
  <c r="S306" i="12"/>
  <c r="Y274" i="12"/>
  <c r="U298" i="12"/>
  <c r="V297" i="12"/>
  <c r="Y281" i="12"/>
  <c r="X282" i="12"/>
  <c r="AA259" i="12"/>
  <c r="AB251" i="12"/>
  <c r="AB258" i="12" s="1"/>
  <c r="AF234" i="12"/>
  <c r="AG233" i="12"/>
  <c r="W283" i="12"/>
  <c r="W290" i="12" s="1"/>
  <c r="AC250" i="12"/>
  <c r="AD249" i="12"/>
  <c r="Q315" i="12"/>
  <c r="Q323" i="12" s="1"/>
  <c r="AD242" i="12"/>
  <c r="V291" i="12"/>
  <c r="R314" i="12"/>
  <c r="S313" i="12"/>
  <c r="AB265" i="12"/>
  <c r="AA266" i="12"/>
  <c r="P322" i="12"/>
  <c r="Z267" i="12"/>
  <c r="Z275" i="12" s="1"/>
  <c r="Q330" i="12"/>
  <c r="R329" i="12"/>
  <c r="T299" i="12"/>
  <c r="T307" i="12" s="1"/>
  <c r="P341" i="12" l="1"/>
  <c r="P338" i="12"/>
  <c r="Z277" i="12"/>
  <c r="AE245" i="12"/>
  <c r="AL225" i="12"/>
  <c r="AE244" i="12"/>
  <c r="T309" i="12"/>
  <c r="W293" i="12"/>
  <c r="T308" i="12"/>
  <c r="AI229" i="12"/>
  <c r="W292" i="12"/>
  <c r="AB260" i="12"/>
  <c r="P340" i="12"/>
  <c r="Q331" i="12"/>
  <c r="Q338" i="12" s="1"/>
  <c r="AI222" i="12"/>
  <c r="AJ221" i="12" s="1"/>
  <c r="Z276" i="12"/>
  <c r="AB261" i="12"/>
  <c r="Q324" i="12"/>
  <c r="Q325" i="12"/>
  <c r="AI228" i="12"/>
  <c r="AI226" i="12"/>
  <c r="AI225" i="12"/>
  <c r="AJ225" i="12" s="1"/>
  <c r="AG234" i="12"/>
  <c r="AE242" i="12"/>
  <c r="AF235" i="12"/>
  <c r="AF242" i="12" s="1"/>
  <c r="Q322" i="12"/>
  <c r="T306" i="12"/>
  <c r="AB259" i="12"/>
  <c r="W291" i="12"/>
  <c r="AA267" i="12"/>
  <c r="AA274" i="12" s="1"/>
  <c r="AB266" i="12"/>
  <c r="AC265" i="12"/>
  <c r="AD250" i="12"/>
  <c r="AE249" i="12"/>
  <c r="S314" i="12"/>
  <c r="T313" i="12"/>
  <c r="R315" i="12"/>
  <c r="R322" i="12" s="1"/>
  <c r="S329" i="12"/>
  <c r="R330" i="12"/>
  <c r="AC251" i="12"/>
  <c r="AC259" i="12" s="1"/>
  <c r="X283" i="12"/>
  <c r="X291" i="12" s="1"/>
  <c r="Z274" i="12"/>
  <c r="Z281" i="12"/>
  <c r="Y282" i="12"/>
  <c r="V298" i="12"/>
  <c r="W297" i="12"/>
  <c r="U299" i="12"/>
  <c r="U306" i="12" s="1"/>
  <c r="Q339" i="12"/>
  <c r="X292" i="12" l="1"/>
  <c r="Q341" i="12"/>
  <c r="Q340" i="12"/>
  <c r="U309" i="12"/>
  <c r="X293" i="12"/>
  <c r="U308" i="12"/>
  <c r="AC261" i="12"/>
  <c r="AF245" i="12"/>
  <c r="AC260" i="12"/>
  <c r="R331" i="12"/>
  <c r="R340" i="12" s="1"/>
  <c r="AI236" i="12"/>
  <c r="AI240" i="12" s="1"/>
  <c r="AF244" i="12"/>
  <c r="AA277" i="12"/>
  <c r="AA276" i="12"/>
  <c r="R325" i="12"/>
  <c r="R324" i="12"/>
  <c r="AG235" i="12"/>
  <c r="AG243" i="12" s="1"/>
  <c r="AF243" i="12"/>
  <c r="AI238" i="12"/>
  <c r="AI234" i="12"/>
  <c r="U307" i="12"/>
  <c r="S315" i="12"/>
  <c r="S322" i="12" s="1"/>
  <c r="AC258" i="12"/>
  <c r="AF249" i="12"/>
  <c r="AE250" i="12"/>
  <c r="Y283" i="12"/>
  <c r="Y290" i="12" s="1"/>
  <c r="Z282" i="12"/>
  <c r="AA281" i="12"/>
  <c r="T329" i="12"/>
  <c r="S330" i="12"/>
  <c r="AC266" i="12"/>
  <c r="AD265" i="12"/>
  <c r="R323" i="12"/>
  <c r="AB267" i="12"/>
  <c r="AB274" i="12" s="1"/>
  <c r="AD251" i="12"/>
  <c r="AD259" i="12" s="1"/>
  <c r="X297" i="12"/>
  <c r="W298" i="12"/>
  <c r="X290" i="12"/>
  <c r="AA275" i="12"/>
  <c r="V299" i="12"/>
  <c r="V307" i="12" s="1"/>
  <c r="R338" i="12"/>
  <c r="T314" i="12"/>
  <c r="U313" i="12"/>
  <c r="R339" i="12"/>
  <c r="AG244" i="12" l="1"/>
  <c r="AG245" i="12"/>
  <c r="AI245" i="12" s="1"/>
  <c r="AB276" i="12"/>
  <c r="R341" i="12"/>
  <c r="AD260" i="12"/>
  <c r="Y292" i="12"/>
  <c r="Y293" i="12"/>
  <c r="AI244" i="12"/>
  <c r="S331" i="12"/>
  <c r="S341" i="12" s="1"/>
  <c r="AL241" i="12"/>
  <c r="V308" i="12"/>
  <c r="AB277" i="12"/>
  <c r="AD261" i="12"/>
  <c r="V309" i="12"/>
  <c r="S325" i="12"/>
  <c r="S324" i="12"/>
  <c r="AG242" i="12"/>
  <c r="AI242" i="12" s="1"/>
  <c r="AI243" i="12"/>
  <c r="AI241" i="12"/>
  <c r="AJ241" i="12" s="1"/>
  <c r="AJ237" i="12"/>
  <c r="AE251" i="12"/>
  <c r="AE258" i="12" s="1"/>
  <c r="Y291" i="12"/>
  <c r="AD258" i="12"/>
  <c r="S323" i="12"/>
  <c r="W299" i="12"/>
  <c r="W306" i="12" s="1"/>
  <c r="Y297" i="12"/>
  <c r="X298" i="12"/>
  <c r="AE265" i="12"/>
  <c r="AD266" i="12"/>
  <c r="AG249" i="12"/>
  <c r="AF250" i="12"/>
  <c r="V306" i="12"/>
  <c r="U329" i="12"/>
  <c r="T330" i="12"/>
  <c r="AB275" i="12"/>
  <c r="AA282" i="12"/>
  <c r="AB281" i="12"/>
  <c r="AC267" i="12"/>
  <c r="AC274" i="12" s="1"/>
  <c r="V313" i="12"/>
  <c r="U314" i="12"/>
  <c r="Z283" i="12"/>
  <c r="Z291" i="12" s="1"/>
  <c r="T315" i="12"/>
  <c r="T322" i="12" s="1"/>
  <c r="S338" i="12" l="1"/>
  <c r="S339" i="12"/>
  <c r="AC276" i="12"/>
  <c r="AE261" i="12"/>
  <c r="S340" i="12"/>
  <c r="AE260" i="12"/>
  <c r="Z293" i="12"/>
  <c r="Z292" i="12"/>
  <c r="W309" i="12"/>
  <c r="T331" i="12"/>
  <c r="T341" i="12" s="1"/>
  <c r="AC277" i="12"/>
  <c r="W308" i="12"/>
  <c r="T324" i="12"/>
  <c r="T325" i="12"/>
  <c r="AG250" i="12"/>
  <c r="AE259" i="12"/>
  <c r="AF251" i="12"/>
  <c r="AF258" i="12" s="1"/>
  <c r="T323" i="12"/>
  <c r="W307" i="12"/>
  <c r="Z290" i="12"/>
  <c r="AB282" i="12"/>
  <c r="AC281" i="12"/>
  <c r="AD267" i="12"/>
  <c r="AD275" i="12" s="1"/>
  <c r="AA283" i="12"/>
  <c r="AA291" i="12" s="1"/>
  <c r="AF265" i="12"/>
  <c r="AE266" i="12"/>
  <c r="X299" i="12"/>
  <c r="X307" i="12" s="1"/>
  <c r="Y298" i="12"/>
  <c r="Z297" i="12"/>
  <c r="U330" i="12"/>
  <c r="V329" i="12"/>
  <c r="AC275" i="12"/>
  <c r="U315" i="12"/>
  <c r="U322" i="12" s="1"/>
  <c r="V314" i="12"/>
  <c r="W313" i="12"/>
  <c r="T339" i="12" l="1"/>
  <c r="AF260" i="12"/>
  <c r="AF261" i="12"/>
  <c r="T340" i="12"/>
  <c r="AD276" i="12"/>
  <c r="AA292" i="12"/>
  <c r="AI252" i="12"/>
  <c r="AI256" i="12" s="1"/>
  <c r="AD277" i="12"/>
  <c r="U331" i="12"/>
  <c r="U341" i="12" s="1"/>
  <c r="T338" i="12"/>
  <c r="X309" i="12"/>
  <c r="X308" i="12"/>
  <c r="AA293" i="12"/>
  <c r="U325" i="12"/>
  <c r="U324" i="12"/>
  <c r="AG251" i="12"/>
  <c r="AG259" i="12" s="1"/>
  <c r="AF259" i="12"/>
  <c r="U323" i="12"/>
  <c r="AE267" i="12"/>
  <c r="AE274" i="12" s="1"/>
  <c r="U339" i="12"/>
  <c r="AD274" i="12"/>
  <c r="X306" i="12"/>
  <c r="Y299" i="12"/>
  <c r="Y307" i="12" s="1"/>
  <c r="AC282" i="12"/>
  <c r="AD281" i="12"/>
  <c r="V315" i="12"/>
  <c r="V323" i="12" s="1"/>
  <c r="W329" i="12"/>
  <c r="V330" i="12"/>
  <c r="AG265" i="12"/>
  <c r="AG266" i="12" s="1"/>
  <c r="AF266" i="12"/>
  <c r="AB283" i="12"/>
  <c r="AB290" i="12" s="1"/>
  <c r="AA290" i="12"/>
  <c r="W314" i="12"/>
  <c r="X313" i="12"/>
  <c r="Z298" i="12"/>
  <c r="AA297" i="12"/>
  <c r="U338" i="12"/>
  <c r="AI250" i="12" l="1"/>
  <c r="AI259" i="12"/>
  <c r="U340" i="12"/>
  <c r="AE276" i="12"/>
  <c r="Y309" i="12"/>
  <c r="Y308" i="12"/>
  <c r="AG261" i="12"/>
  <c r="AI261" i="12" s="1"/>
  <c r="AG260" i="12"/>
  <c r="AI260" i="12" s="1"/>
  <c r="AB292" i="12"/>
  <c r="AL257" i="12"/>
  <c r="AB293" i="12"/>
  <c r="V331" i="12"/>
  <c r="V338" i="12" s="1"/>
  <c r="AI254" i="12"/>
  <c r="AJ253" i="12" s="1"/>
  <c r="AE277" i="12"/>
  <c r="V325" i="12"/>
  <c r="V324" i="12"/>
  <c r="AI257" i="12"/>
  <c r="AJ257" i="12" s="1"/>
  <c r="AG258" i="12"/>
  <c r="AI258" i="12" s="1"/>
  <c r="AE275" i="12"/>
  <c r="AF267" i="12"/>
  <c r="AF275" i="12" s="1"/>
  <c r="AI268" i="12"/>
  <c r="AL273" i="12" s="1"/>
  <c r="AB291" i="12"/>
  <c r="V322" i="12"/>
  <c r="AC283" i="12"/>
  <c r="AC290" i="12" s="1"/>
  <c r="Z299" i="12"/>
  <c r="Z307" i="12" s="1"/>
  <c r="Y306" i="12"/>
  <c r="AE281" i="12"/>
  <c r="AD282" i="12"/>
  <c r="AA298" i="12"/>
  <c r="AB297" i="12"/>
  <c r="AG267" i="12"/>
  <c r="AG276" i="12" s="1"/>
  <c r="Y313" i="12"/>
  <c r="X314" i="12"/>
  <c r="W315" i="12"/>
  <c r="W322" i="12" s="1"/>
  <c r="X329" i="12"/>
  <c r="W330" i="12"/>
  <c r="V339" i="12"/>
  <c r="V340" i="12" l="1"/>
  <c r="V341" i="12"/>
  <c r="AF277" i="12"/>
  <c r="W331" i="12"/>
  <c r="W340" i="12" s="1"/>
  <c r="AC293" i="12"/>
  <c r="AF276" i="12"/>
  <c r="AI276" i="12" s="1"/>
  <c r="AC292" i="12"/>
  <c r="Z308" i="12"/>
  <c r="AG277" i="12"/>
  <c r="Z309" i="12"/>
  <c r="W325" i="12"/>
  <c r="W324" i="12"/>
  <c r="AF274" i="12"/>
  <c r="AI266" i="12"/>
  <c r="AI273" i="12" s="1"/>
  <c r="AG274" i="12"/>
  <c r="AI272" i="12"/>
  <c r="AI270" i="12"/>
  <c r="AG275" i="12"/>
  <c r="AI275" i="12" s="1"/>
  <c r="Z306" i="12"/>
  <c r="AC291" i="12"/>
  <c r="Z313" i="12"/>
  <c r="Y314" i="12"/>
  <c r="AB298" i="12"/>
  <c r="AC297" i="12"/>
  <c r="W323" i="12"/>
  <c r="AA299" i="12"/>
  <c r="AA306" i="12" s="1"/>
  <c r="AD283" i="12"/>
  <c r="AD290" i="12" s="1"/>
  <c r="Y329" i="12"/>
  <c r="X330" i="12"/>
  <c r="AE282" i="12"/>
  <c r="AF281" i="12"/>
  <c r="X315" i="12"/>
  <c r="X323" i="12" s="1"/>
  <c r="W339" i="12" l="1"/>
  <c r="W341" i="12"/>
  <c r="W338" i="12"/>
  <c r="AI277" i="12"/>
  <c r="AD293" i="12"/>
  <c r="AA309" i="12"/>
  <c r="AD292" i="12"/>
  <c r="X331" i="12"/>
  <c r="X341" i="12" s="1"/>
  <c r="AA308" i="12"/>
  <c r="X325" i="12"/>
  <c r="X324" i="12"/>
  <c r="AI274" i="12"/>
  <c r="AJ273" i="12"/>
  <c r="AJ269" i="12"/>
  <c r="X322" i="12"/>
  <c r="AE283" i="12"/>
  <c r="AE291" i="12" s="1"/>
  <c r="AA307" i="12"/>
  <c r="Y330" i="12"/>
  <c r="Z329" i="12"/>
  <c r="AD291" i="12"/>
  <c r="AB299" i="12"/>
  <c r="AB307" i="12" s="1"/>
  <c r="AC298" i="12"/>
  <c r="AD297" i="12"/>
  <c r="Y315" i="12"/>
  <c r="Y322" i="12" s="1"/>
  <c r="AG281" i="12"/>
  <c r="AF282" i="12"/>
  <c r="Z314" i="12"/>
  <c r="AA313" i="12"/>
  <c r="X340" i="12" l="1"/>
  <c r="AE293" i="12"/>
  <c r="AE292" i="12"/>
  <c r="X338" i="12"/>
  <c r="X339" i="12"/>
  <c r="AB309" i="12"/>
  <c r="Y331" i="12"/>
  <c r="Y341" i="12" s="1"/>
  <c r="AB308" i="12"/>
  <c r="Y324" i="12"/>
  <c r="Y325" i="12"/>
  <c r="AG282" i="12"/>
  <c r="AE290" i="12"/>
  <c r="AB306" i="12"/>
  <c r="AF283" i="12"/>
  <c r="AF291" i="12" s="1"/>
  <c r="AC299" i="12"/>
  <c r="AC307" i="12" s="1"/>
  <c r="Z315" i="12"/>
  <c r="Z323" i="12" s="1"/>
  <c r="Y323" i="12"/>
  <c r="AA314" i="12"/>
  <c r="AB313" i="12"/>
  <c r="Z330" i="12"/>
  <c r="AA329" i="12"/>
  <c r="AD298" i="12"/>
  <c r="AE297" i="12"/>
  <c r="Y340" i="12" l="1"/>
  <c r="AF292" i="12"/>
  <c r="AI284" i="12"/>
  <c r="AF293" i="12"/>
  <c r="AC309" i="12"/>
  <c r="Z331" i="12"/>
  <c r="Z340" i="12" s="1"/>
  <c r="Y339" i="12"/>
  <c r="AC308" i="12"/>
  <c r="Y338" i="12"/>
  <c r="Z325" i="12"/>
  <c r="Z324" i="12"/>
  <c r="AG283" i="12"/>
  <c r="AG290" i="12" s="1"/>
  <c r="AI290" i="12" s="1"/>
  <c r="AF290" i="12"/>
  <c r="AI282" i="12"/>
  <c r="AI289" i="12" s="1"/>
  <c r="AI286" i="12"/>
  <c r="AI288" i="12"/>
  <c r="Z322" i="12"/>
  <c r="AC306" i="12"/>
  <c r="AA315" i="12"/>
  <c r="AA322" i="12" s="1"/>
  <c r="AF297" i="12"/>
  <c r="AE298" i="12"/>
  <c r="AB329" i="12"/>
  <c r="AA330" i="12"/>
  <c r="AD299" i="12"/>
  <c r="AD307" i="12" s="1"/>
  <c r="AB314" i="12"/>
  <c r="AC313" i="12"/>
  <c r="AG293" i="12" l="1"/>
  <c r="AI293" i="12" s="1"/>
  <c r="Z338" i="12"/>
  <c r="AG292" i="12"/>
  <c r="AI292" i="12" s="1"/>
  <c r="Z339" i="12"/>
  <c r="Z341" i="12"/>
  <c r="AD308" i="12"/>
  <c r="AD309" i="12"/>
  <c r="AA331" i="12"/>
  <c r="AA341" i="12" s="1"/>
  <c r="AL289" i="12"/>
  <c r="AA325" i="12"/>
  <c r="AA324" i="12"/>
  <c r="AG291" i="12"/>
  <c r="AI291" i="12" s="1"/>
  <c r="AJ289" i="12"/>
  <c r="AJ285" i="12"/>
  <c r="AE299" i="12"/>
  <c r="AE307" i="12" s="1"/>
  <c r="AA323" i="12"/>
  <c r="AD306" i="12"/>
  <c r="AD313" i="12"/>
  <c r="AC314" i="12"/>
  <c r="AB315" i="12"/>
  <c r="AB322" i="12" s="1"/>
  <c r="AC329" i="12"/>
  <c r="AB330" i="12"/>
  <c r="AG297" i="12"/>
  <c r="AG298" i="12" s="1"/>
  <c r="AF298" i="12"/>
  <c r="AA339" i="12" l="1"/>
  <c r="AA338" i="12"/>
  <c r="AA340" i="12"/>
  <c r="AE309" i="12"/>
  <c r="AE308" i="12"/>
  <c r="AB331" i="12"/>
  <c r="AB340" i="12" s="1"/>
  <c r="AB325" i="12"/>
  <c r="AB324" i="12"/>
  <c r="AE306" i="12"/>
  <c r="AF299" i="12"/>
  <c r="AF306" i="12" s="1"/>
  <c r="AI300" i="12"/>
  <c r="AB323" i="12"/>
  <c r="AC315" i="12"/>
  <c r="AC322" i="12" s="1"/>
  <c r="AG299" i="12"/>
  <c r="AG306" i="12" s="1"/>
  <c r="AC330" i="12"/>
  <c r="AD329" i="12"/>
  <c r="AD314" i="12"/>
  <c r="AE313" i="12"/>
  <c r="AF309" i="12" l="1"/>
  <c r="AB338" i="12"/>
  <c r="AB339" i="12"/>
  <c r="AG308" i="12"/>
  <c r="AB341" i="12"/>
  <c r="AG309" i="12"/>
  <c r="AI309" i="12" s="1"/>
  <c r="AF308" i="12"/>
  <c r="AL305" i="12"/>
  <c r="AC331" i="12"/>
  <c r="AC339" i="12" s="1"/>
  <c r="AI306" i="12"/>
  <c r="AC325" i="12"/>
  <c r="AC324" i="12"/>
  <c r="AF307" i="12"/>
  <c r="AG307" i="12"/>
  <c r="AI298" i="12"/>
  <c r="AI304" i="12"/>
  <c r="AI302" i="12"/>
  <c r="AC323" i="12"/>
  <c r="AE314" i="12"/>
  <c r="AF313" i="12"/>
  <c r="AD315" i="12"/>
  <c r="AD322" i="12" s="1"/>
  <c r="AE329" i="12"/>
  <c r="AD330" i="12"/>
  <c r="AI308" i="12" l="1"/>
  <c r="AC338" i="12"/>
  <c r="AC341" i="12"/>
  <c r="AC340" i="12"/>
  <c r="AD331" i="12"/>
  <c r="AD339" i="12" s="1"/>
  <c r="AD325" i="12"/>
  <c r="AD324" i="12"/>
  <c r="AI307" i="12"/>
  <c r="AI305" i="12"/>
  <c r="AJ305" i="12" s="1"/>
  <c r="AJ301" i="12"/>
  <c r="AE315" i="12"/>
  <c r="AE322" i="12" s="1"/>
  <c r="AG313" i="12"/>
  <c r="AG314" i="12" s="1"/>
  <c r="AF314" i="12"/>
  <c r="AD323" i="12"/>
  <c r="AF329" i="12"/>
  <c r="AE330" i="12"/>
  <c r="AD338" i="12"/>
  <c r="AD340" i="12" l="1"/>
  <c r="AD341" i="12"/>
  <c r="AE325" i="12"/>
  <c r="AE324" i="12"/>
  <c r="AE323" i="12"/>
  <c r="AF315" i="12"/>
  <c r="AF322" i="12" s="1"/>
  <c r="AE331" i="12"/>
  <c r="AE339" i="12" s="1"/>
  <c r="AI316" i="12"/>
  <c r="AG329" i="12"/>
  <c r="AF330" i="12"/>
  <c r="AG315" i="12"/>
  <c r="AI314" i="12" s="1"/>
  <c r="AE341" i="12" l="1"/>
  <c r="AE340" i="12"/>
  <c r="AG324" i="12"/>
  <c r="AG325" i="12"/>
  <c r="AF325" i="12"/>
  <c r="AF324" i="12"/>
  <c r="AI321" i="12"/>
  <c r="AJ321" i="12" s="1"/>
  <c r="AL321" i="12"/>
  <c r="AG330" i="12"/>
  <c r="AF323" i="12"/>
  <c r="AG322" i="12"/>
  <c r="AI322" i="12" s="1"/>
  <c r="AG323" i="12"/>
  <c r="AE338" i="12"/>
  <c r="AF331" i="12"/>
  <c r="AF339" i="12" s="1"/>
  <c r="AI318" i="12"/>
  <c r="AJ317" i="12" s="1"/>
  <c r="AI320" i="12"/>
  <c r="AF341" i="12" l="1"/>
  <c r="AI332" i="12"/>
  <c r="U3" i="12" s="1"/>
  <c r="AF340" i="12"/>
  <c r="AI325" i="12"/>
  <c r="AI324" i="12"/>
  <c r="AI323" i="12"/>
  <c r="AG331" i="12"/>
  <c r="AI330" i="12" s="1"/>
  <c r="AF338" i="12"/>
  <c r="AI336" i="12" l="1"/>
  <c r="AI334" i="12"/>
  <c r="AG341" i="12"/>
  <c r="AI341" i="12" s="1"/>
  <c r="AG340" i="12"/>
  <c r="AI340" i="12" s="1"/>
  <c r="U4" i="12"/>
  <c r="Y4" i="12" s="1"/>
  <c r="AL337" i="12"/>
  <c r="AH3" i="12" s="1"/>
  <c r="AI337" i="12"/>
  <c r="AJ337" i="12" s="1"/>
  <c r="AG339" i="12"/>
  <c r="AI339" i="12" s="1"/>
  <c r="AH5" i="12" s="1"/>
  <c r="AG338" i="12"/>
  <c r="AI338" i="12" s="1"/>
  <c r="AJ333" i="12"/>
</calcChain>
</file>

<file path=xl/sharedStrings.xml><?xml version="1.0" encoding="utf-8"?>
<sst xmlns="http://schemas.openxmlformats.org/spreadsheetml/2006/main" count="1122" uniqueCount="37">
  <si>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</si>
  <si>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</si>
  <si>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</si>
  <si>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</si>
  <si>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</si>
  <si>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</si>
  <si>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</si>
  <si>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</si>
  <si>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</si>
  <si>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</si>
  <si>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</si>
  <si>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</si>
  <si>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</si>
  <si>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</si>
  <si>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</si>
  <si>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</si>
  <si>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</si>
  <si>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</si>
  <si>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</si>
  <si>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</si>
  <si>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</si>
  <si>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</si>
  <si>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【記入例】休日取得計画・実績表（現場閉所による週休２日工事）</t>
    <rPh sb="1" eb="3">
      <t>キニュウ</t>
    </rPh>
    <rPh sb="3" eb="4">
      <t>レイ</t>
    </rPh>
    <rPh sb="5" eb="7">
      <t>キュウジツ</t>
    </rPh>
    <rPh sb="7" eb="9">
      <t>シュトク</t>
    </rPh>
    <rPh sb="9" eb="11">
      <t>ケイカク</t>
    </rPh>
    <rPh sb="12" eb="14">
      <t>ジッセキ</t>
    </rPh>
    <rPh sb="14" eb="15">
      <t>ヒョウ</t>
    </rPh>
    <rPh sb="16" eb="18">
      <t>ゲンバ</t>
    </rPh>
    <rPh sb="18" eb="20">
      <t>ヘイショ</t>
    </rPh>
    <rPh sb="23" eb="25">
      <t>シュウキュウ</t>
    </rPh>
    <rPh sb="26" eb="27">
      <t>ニチ</t>
    </rPh>
    <rPh sb="27" eb="29">
      <t>コウジ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</si>
  <si>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</si>
  <si>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</si>
  <si>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</si>
  <si>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</si>
  <si>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</si>
  <si>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</si>
  <si>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</si>
  <si>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</si>
  <si>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</si>
  <si>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※西暦入力</t>
    <rPh sb="1" eb="3">
      <t>セイレキ</t>
    </rPh>
    <rPh sb="3" eb="5">
      <t>ニュウリョク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</si>
  <si>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</si>
  <si>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第４土曜（実施）</t>
    <rPh sb="5" eb="7">
      <t>ジッシ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</si>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</sst>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6" fontId="4" fillId="0" borderId="17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1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176" fontId="4" fillId="0" borderId="48" xfId="0" applyNumberFormat="1" applyFont="1" applyBorder="1" applyAlignment="1" applyProtection="1">
      <alignment horizontal="center" vertical="center"/>
    </xf>
    <xf numFmtId="176" fontId="4" fillId="0" borderId="47" xfId="0" applyNumberFormat="1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</cellXfs>
  <cellStyles count="2">
    <cellStyle name="パーセント" xfId="1" builtinId="5"/>
    <cellStyle name="標準" xfId="0" builtinId="0"/>
  </cellStyles>
  <dxfs count="126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10</xdr:row>
      <xdr:rowOff>8283</xdr:rowOff>
    </xdr:from>
    <xdr:ext cx="2400301" cy="723900"/>
    <xdr:sp textlink="">
      <xdr:nvSpPr>
        <xdr:cNvPr id="11" name="角丸四角形吹き出し 10"/>
        <xdr:cNvSpPr/>
      </xdr:nvSpPr>
      <xdr:spPr>
        <a:xfrm>
          <a:off x="1383196" y="2054087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23</xdr:col>
      <xdr:colOff>230671</xdr:colOff>
      <xdr:row>5</xdr:row>
      <xdr:rowOff>93179</xdr:rowOff>
    </xdr:from>
    <xdr:ext cx="2400301" cy="274108"/>
    <xdr:sp textlink="">
      <xdr:nvSpPr>
        <xdr:cNvPr id="13" name="角丸四角形吹き出し 12"/>
        <xdr:cNvSpPr/>
      </xdr:nvSpPr>
      <xdr:spPr>
        <a:xfrm>
          <a:off x="7345846" y="1026629"/>
          <a:ext cx="2400301" cy="274108"/>
        </a:xfrm>
        <a:prstGeom prst="wedgeRoundRectCallout">
          <a:avLst>
            <a:gd name="adj1" fmla="val -37464"/>
            <a:gd name="adj2" fmla="val -12860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oneCellAnchor>
  <xdr:oneCellAnchor>
    <xdr:from>
      <xdr:col>11</xdr:col>
      <xdr:colOff>124653</xdr:colOff>
      <xdr:row>26</xdr:row>
      <xdr:rowOff>48453</xdr:rowOff>
    </xdr:from>
    <xdr:ext cx="2765748" cy="274108"/>
    <xdr:sp textlink="">
      <xdr:nvSpPr>
        <xdr:cNvPr id="15" name="角丸四角形吹き出し 14"/>
        <xdr:cNvSpPr/>
      </xdr:nvSpPr>
      <xdr:spPr>
        <a:xfrm>
          <a:off x="3810828" y="3267903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48040</xdr:colOff>
      <xdr:row>43</xdr:row>
      <xdr:rowOff>12838</xdr:rowOff>
    </xdr:from>
    <xdr:ext cx="3627782" cy="661448"/>
    <xdr:sp textlink="">
      <xdr:nvSpPr>
        <xdr:cNvPr id="16" name="角丸四角形吹き出し 15"/>
        <xdr:cNvSpPr/>
      </xdr:nvSpPr>
      <xdr:spPr>
        <a:xfrm>
          <a:off x="2591215" y="5118238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257999</xdr:colOff>
      <xdr:row>59</xdr:row>
      <xdr:rowOff>80754</xdr:rowOff>
    </xdr:from>
    <xdr:ext cx="2943225" cy="855118"/>
    <xdr:sp textlink="">
      <xdr:nvSpPr>
        <xdr:cNvPr id="17" name="角丸四角形吹き出し 16"/>
        <xdr:cNvSpPr/>
      </xdr:nvSpPr>
      <xdr:spPr>
        <a:xfrm>
          <a:off x="5944424" y="6900654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62</xdr:row>
      <xdr:rowOff>157370</xdr:rowOff>
    </xdr:from>
    <xdr:to>
      <xdr:col>17</xdr:col>
      <xdr:colOff>8283</xdr:colOff>
      <xdr:row>64</xdr:row>
      <xdr:rowOff>152400</xdr:rowOff>
    </xdr:to>
    <xdr:sp textlink="">
      <xdr:nvSpPr>
        <xdr:cNvPr id="18" name="正方形/長方形 17"/>
        <xdr:cNvSpPr/>
      </xdr:nvSpPr>
      <xdr:spPr>
        <a:xfrm>
          <a:off x="4531002" y="7663070"/>
          <a:ext cx="877956" cy="3379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58</xdr:row>
      <xdr:rowOff>91108</xdr:rowOff>
    </xdr:from>
    <xdr:ext cx="2247901" cy="661448"/>
    <xdr:sp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126</xdr:row>
      <xdr:rowOff>173934</xdr:rowOff>
    </xdr:from>
    <xdr:to>
      <xdr:col>32</xdr:col>
      <xdr:colOff>281609</xdr:colOff>
      <xdr:row>129</xdr:row>
      <xdr:rowOff>8281</xdr:rowOff>
    </xdr:to>
    <xdr:sp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142</xdr:row>
      <xdr:rowOff>165652</xdr:rowOff>
    </xdr:from>
    <xdr:to>
      <xdr:col>5</xdr:col>
      <xdr:colOff>16566</xdr:colOff>
      <xdr:row>145</xdr:row>
      <xdr:rowOff>1</xdr:rowOff>
    </xdr:to>
    <xdr:sp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137494</xdr:colOff>
      <xdr:row>123</xdr:row>
      <xdr:rowOff>42658</xdr:rowOff>
    </xdr:from>
    <xdr:ext cx="2943225" cy="855118"/>
    <xdr:sp textlink="">
      <xdr:nvSpPr>
        <xdr:cNvPr id="22" name="角丸四角形吹き出し 21"/>
        <xdr:cNvSpPr/>
      </xdr:nvSpPr>
      <xdr:spPr>
        <a:xfrm>
          <a:off x="5823919" y="13720558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341"/>
  <sheetViews>
    <sheetView tabSelected="1" view="pageBreakPreview" zoomScaleNormal="100" zoomScaleSheetLayoutView="100" workbookViewId="0">
      <selection activeCell="B12" sqref="B12:B13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6"/>
    <col min="39" max="16384" width="9" style="4"/>
  </cols>
  <sheetData>
    <row r="1" spans="2:38" ht="19.5" thickBot="1" x14ac:dyDescent="0.2">
      <c r="B1" s="1" t="s">
        <v>22</v>
      </c>
      <c r="M1" s="3"/>
      <c r="AI1" s="5"/>
    </row>
    <row r="2" spans="2:38" ht="13.5" customHeight="1" thickBot="1" x14ac:dyDescent="0.2">
      <c r="Q2" s="4"/>
      <c r="S2" s="6"/>
      <c r="T2" s="7"/>
      <c r="U2" s="64" t="s">
        <v>2</v>
      </c>
      <c r="V2" s="65"/>
      <c r="W2" s="64" t="s">
        <v>9</v>
      </c>
      <c r="X2" s="65"/>
      <c r="Y2" s="66" t="s">
        <v>12</v>
      </c>
      <c r="Z2" s="67"/>
      <c r="AB2" s="68" t="s">
        <v>28</v>
      </c>
      <c r="AC2" s="69"/>
      <c r="AD2" s="69"/>
      <c r="AE2" s="69"/>
      <c r="AF2" s="69"/>
      <c r="AG2" s="69"/>
      <c r="AH2" s="55" t="e">
        <f>IF(Y3&lt;0.285,"未達成","達成")</f>
        <v>#DIV/0!</v>
      </c>
      <c r="AI2" s="4"/>
    </row>
    <row r="3" spans="2:38" ht="13.5" customHeight="1" thickBot="1" x14ac:dyDescent="0.2">
      <c r="B3" s="70" t="s">
        <v>3</v>
      </c>
      <c r="C3" s="70"/>
      <c r="D3" s="70"/>
      <c r="E3" s="70"/>
      <c r="F3" s="2" t="s">
        <v>11</v>
      </c>
      <c r="G3" s="42" t="s">
        <v>27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71" t="s">
        <v>0</v>
      </c>
      <c r="T3" s="72"/>
      <c r="U3" s="73">
        <f>+AI12+AI28+AI44+AI60+AI76+AI92+AI108+AI124+AI140+AI156+AI172+AI188+AI204+AI220+AI236+AI252+AI268+AI284+AI300+AI316+AI332</f>
        <v>0</v>
      </c>
      <c r="V3" s="74"/>
      <c r="W3" s="73">
        <f>AI13+AI29+AI45+AI61+AI77+AI93+AI109+AI125+AI141+AI157+AI173+AI189+AI205+AI221+AI237+AI253+AI269+AI285+AI301+AI317+AI333</f>
        <v>0</v>
      </c>
      <c r="X3" s="75"/>
      <c r="Y3" s="76" t="e">
        <f>ROUNDDOWN(W3/U3,3)</f>
        <v>#DIV/0!</v>
      </c>
      <c r="Z3" s="77"/>
      <c r="AB3" s="78" t="s">
        <v>29</v>
      </c>
      <c r="AC3" s="79"/>
      <c r="AD3" s="79"/>
      <c r="AE3" s="79"/>
      <c r="AF3" s="79"/>
      <c r="AG3" s="79"/>
      <c r="AH3" s="54" t="str">
        <f>IF(COUNTIF(AL9:AL337,"NG")&gt;=1,"未達成","達成")</f>
        <v>達成</v>
      </c>
      <c r="AI3" s="4"/>
      <c r="AJ3" s="8"/>
    </row>
    <row r="4" spans="2:38" ht="13.5" customHeight="1" thickBot="1" x14ac:dyDescent="0.2">
      <c r="B4" s="70" t="s">
        <v>10</v>
      </c>
      <c r="C4" s="70"/>
      <c r="D4" s="70"/>
      <c r="E4" s="70"/>
      <c r="F4" s="2" t="s">
        <v>11</v>
      </c>
      <c r="G4" s="93" t="s">
        <v>32</v>
      </c>
      <c r="H4" s="94"/>
      <c r="I4" s="94"/>
      <c r="J4" s="95"/>
      <c r="R4" s="4"/>
      <c r="S4" s="96" t="s">
        <v>7</v>
      </c>
      <c r="T4" s="97"/>
      <c r="U4" s="98">
        <f>+U3</f>
        <v>0</v>
      </c>
      <c r="V4" s="99"/>
      <c r="W4" s="98">
        <f>+AI15+AI31+AI47+AI63+AI79+AI95+AI111+AI127+AI143+AI159+AI175+AI191+AI207+AI223+AI239+AI255+AI271+AI287+AI303+AI319+AI335</f>
        <v>0</v>
      </c>
      <c r="X4" s="100"/>
      <c r="Y4" s="101" t="e">
        <f>ROUNDDOWN(W4/U4,3)</f>
        <v>#DIV/0!</v>
      </c>
      <c r="Z4" s="102"/>
      <c r="AB4" s="68" t="s">
        <v>30</v>
      </c>
      <c r="AC4" s="69"/>
      <c r="AD4" s="69"/>
      <c r="AE4" s="69"/>
      <c r="AF4" s="69"/>
      <c r="AG4" s="69"/>
      <c r="AH4" s="55" t="e">
        <f>IF(Y4&lt;0.285,"未達成","達成")</f>
        <v>#DIV/0!</v>
      </c>
      <c r="AI4" s="9"/>
      <c r="AK4" s="8"/>
    </row>
    <row r="5" spans="2:38" ht="13.5" customHeight="1" thickBot="1" x14ac:dyDescent="0.2">
      <c r="B5" s="86" t="s">
        <v>23</v>
      </c>
      <c r="C5" s="86"/>
      <c r="D5" s="86"/>
      <c r="E5" s="86"/>
      <c r="F5" s="2" t="s">
        <v>11</v>
      </c>
      <c r="G5" s="87"/>
      <c r="H5" s="87"/>
      <c r="I5" s="87"/>
      <c r="J5" s="87"/>
      <c r="L5" s="88" t="s">
        <v>1</v>
      </c>
      <c r="M5" s="88"/>
      <c r="N5" s="88"/>
      <c r="O5" s="2" t="s">
        <v>11</v>
      </c>
      <c r="P5" s="89" t="e">
        <f>+G5-G4+1</f>
        <v>#VALUE!</v>
      </c>
      <c r="Q5" s="89"/>
      <c r="R5" s="89"/>
      <c r="S5" s="90"/>
      <c r="T5" s="90"/>
      <c r="U5" s="91"/>
      <c r="V5" s="91"/>
      <c r="W5" s="91"/>
      <c r="X5" s="91"/>
      <c r="Y5" s="92"/>
      <c r="Z5" s="92"/>
      <c r="AA5" s="10"/>
      <c r="AB5" s="78" t="s">
        <v>31</v>
      </c>
      <c r="AC5" s="79"/>
      <c r="AD5" s="79"/>
      <c r="AE5" s="79"/>
      <c r="AF5" s="79"/>
      <c r="AG5" s="79"/>
      <c r="AH5" s="54" t="str">
        <f>IF(COUNTIF(AI9:AI339,"NG")&gt;=1,"未達成","達成")</f>
        <v>達成</v>
      </c>
      <c r="AI5" s="9"/>
      <c r="AK5" s="8"/>
    </row>
    <row r="6" spans="2:38" ht="18" customHeight="1" x14ac:dyDescent="0.15">
      <c r="B6" s="62"/>
      <c r="C6" s="62"/>
      <c r="D6" s="62"/>
      <c r="E6" s="62"/>
      <c r="G6" s="11"/>
      <c r="H6" s="11"/>
      <c r="I6" s="11"/>
      <c r="J6" s="11"/>
      <c r="K6" s="12"/>
      <c r="L6" s="63"/>
      <c r="M6" s="63"/>
      <c r="N6" s="63"/>
      <c r="P6" s="53"/>
      <c r="Q6" s="53"/>
      <c r="R6" s="53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38.25" hidden="1" customHeight="1" x14ac:dyDescent="0.15">
      <c r="C7" s="4" t="e">
        <f>YEAR(G4)</f>
        <v>#VALUE!</v>
      </c>
      <c r="D7" s="4" t="e">
        <f>MONTH(G4)</f>
        <v>#VALUE!</v>
      </c>
      <c r="E7" s="4"/>
      <c r="F7" s="14" t="e">
        <f>DATE(C7,D7,1)</f>
        <v>#VALUE!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81" t="e">
        <f>C9</f>
        <v>#VALUE!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2"/>
    </row>
    <row r="9" spans="2:38" hidden="1" x14ac:dyDescent="0.15">
      <c r="B9" s="24"/>
      <c r="C9" s="16" t="e">
        <f>DATE($C7,$D7,1)</f>
        <v>#VALUE!</v>
      </c>
      <c r="D9" s="17" t="e">
        <f>C9+1</f>
        <v>#VALUE!</v>
      </c>
      <c r="E9" s="17" t="e">
        <f t="shared" ref="E9:AG9" si="0">D9+1</f>
        <v>#VALUE!</v>
      </c>
      <c r="F9" s="17" t="e">
        <f t="shared" si="0"/>
        <v>#VALUE!</v>
      </c>
      <c r="G9" s="17" t="e">
        <f t="shared" si="0"/>
        <v>#VALUE!</v>
      </c>
      <c r="H9" s="17" t="e">
        <f t="shared" si="0"/>
        <v>#VALUE!</v>
      </c>
      <c r="I9" s="17" t="e">
        <f t="shared" si="0"/>
        <v>#VALUE!</v>
      </c>
      <c r="J9" s="17" t="e">
        <f t="shared" si="0"/>
        <v>#VALUE!</v>
      </c>
      <c r="K9" s="17" t="e">
        <f t="shared" si="0"/>
        <v>#VALUE!</v>
      </c>
      <c r="L9" s="17" t="e">
        <f t="shared" si="0"/>
        <v>#VALUE!</v>
      </c>
      <c r="M9" s="17" t="e">
        <f t="shared" si="0"/>
        <v>#VALUE!</v>
      </c>
      <c r="N9" s="17" t="e">
        <f t="shared" si="0"/>
        <v>#VALUE!</v>
      </c>
      <c r="O9" s="17" t="e">
        <f t="shared" si="0"/>
        <v>#VALUE!</v>
      </c>
      <c r="P9" s="17" t="e">
        <f t="shared" si="0"/>
        <v>#VALUE!</v>
      </c>
      <c r="Q9" s="17" t="e">
        <f t="shared" si="0"/>
        <v>#VALUE!</v>
      </c>
      <c r="R9" s="17" t="e">
        <f t="shared" si="0"/>
        <v>#VALUE!</v>
      </c>
      <c r="S9" s="17" t="e">
        <f t="shared" si="0"/>
        <v>#VALUE!</v>
      </c>
      <c r="T9" s="17" t="e">
        <f t="shared" si="0"/>
        <v>#VALUE!</v>
      </c>
      <c r="U9" s="17" t="e">
        <f t="shared" si="0"/>
        <v>#VALUE!</v>
      </c>
      <c r="V9" s="17" t="e">
        <f t="shared" si="0"/>
        <v>#VALUE!</v>
      </c>
      <c r="W9" s="17" t="e">
        <f t="shared" si="0"/>
        <v>#VALUE!</v>
      </c>
      <c r="X9" s="17" t="e">
        <f t="shared" si="0"/>
        <v>#VALUE!</v>
      </c>
      <c r="Y9" s="17" t="e">
        <f t="shared" si="0"/>
        <v>#VALUE!</v>
      </c>
      <c r="Z9" s="17" t="e">
        <f t="shared" si="0"/>
        <v>#VALUE!</v>
      </c>
      <c r="AA9" s="17" t="e">
        <f t="shared" si="0"/>
        <v>#VALUE!</v>
      </c>
      <c r="AB9" s="17" t="e">
        <f t="shared" si="0"/>
        <v>#VALUE!</v>
      </c>
      <c r="AC9" s="17" t="e">
        <f t="shared" si="0"/>
        <v>#VALUE!</v>
      </c>
      <c r="AD9" s="17" t="e">
        <f t="shared" si="0"/>
        <v>#VALUE!</v>
      </c>
      <c r="AE9" s="17" t="e">
        <f t="shared" si="0"/>
        <v>#VALUE!</v>
      </c>
      <c r="AF9" s="17" t="e">
        <f t="shared" si="0"/>
        <v>#VALUE!</v>
      </c>
      <c r="AG9" s="17" t="e">
        <f t="shared" si="0"/>
        <v>#VALUE!</v>
      </c>
      <c r="AH9" s="18"/>
      <c r="AI9" s="19"/>
    </row>
    <row r="10" spans="2:38" x14ac:dyDescent="0.15">
      <c r="B10" s="24" t="s">
        <v>15</v>
      </c>
      <c r="C10" s="21" t="e">
        <f>IF(C9&gt;=G4,C9,"")</f>
        <v>#VALUE!</v>
      </c>
      <c r="D10" s="22" t="e">
        <f>IF(D9&lt;$G4,"",IF(C9=EOMONTH(DATE($C7,$D7,1),0),"",IF(C9="","",C9+1)))</f>
        <v>#VALUE!</v>
      </c>
      <c r="E10" s="22" t="e">
        <f t="shared" ref="E10:AE10" si="1">IF(E9&lt;$G4,"",IF(D9=EOMONTH(DATE($C7,$D7,1),0),"",IF(D9="","",D9+1)))</f>
        <v>#VALUE!</v>
      </c>
      <c r="F10" s="22" t="e">
        <f t="shared" si="1"/>
        <v>#VALUE!</v>
      </c>
      <c r="G10" s="22" t="e">
        <f t="shared" si="1"/>
        <v>#VALUE!</v>
      </c>
      <c r="H10" s="22" t="e">
        <f t="shared" si="1"/>
        <v>#VALUE!</v>
      </c>
      <c r="I10" s="22" t="e">
        <f t="shared" si="1"/>
        <v>#VALUE!</v>
      </c>
      <c r="J10" s="22" t="e">
        <f t="shared" si="1"/>
        <v>#VALUE!</v>
      </c>
      <c r="K10" s="22" t="e">
        <f t="shared" si="1"/>
        <v>#VALUE!</v>
      </c>
      <c r="L10" s="22" t="e">
        <f>IF(L9&lt;$G4,"",IF(K9=EOMONTH(DATE($C7,$D7,1),0),"",IF(K9="","",K9+1)))</f>
        <v>#VALUE!</v>
      </c>
      <c r="M10" s="22" t="e">
        <f>IF(M9&lt;$G4,"",IF(L9=EOMONTH(DATE($C7,$D7,1),0),"",IF(L9="","",L9+1)))</f>
        <v>#VALUE!</v>
      </c>
      <c r="N10" s="22" t="e">
        <f t="shared" si="1"/>
        <v>#VALUE!</v>
      </c>
      <c r="O10" s="22" t="e">
        <f t="shared" si="1"/>
        <v>#VALUE!</v>
      </c>
      <c r="P10" s="22" t="e">
        <f t="shared" si="1"/>
        <v>#VALUE!</v>
      </c>
      <c r="Q10" s="22" t="e">
        <f t="shared" si="1"/>
        <v>#VALUE!</v>
      </c>
      <c r="R10" s="22" t="e">
        <f t="shared" si="1"/>
        <v>#VALUE!</v>
      </c>
      <c r="S10" s="22" t="e">
        <f t="shared" si="1"/>
        <v>#VALUE!</v>
      </c>
      <c r="T10" s="22" t="e">
        <f t="shared" si="1"/>
        <v>#VALUE!</v>
      </c>
      <c r="U10" s="22" t="e">
        <f t="shared" si="1"/>
        <v>#VALUE!</v>
      </c>
      <c r="V10" s="22" t="e">
        <f t="shared" si="1"/>
        <v>#VALUE!</v>
      </c>
      <c r="W10" s="22" t="e">
        <f t="shared" si="1"/>
        <v>#VALUE!</v>
      </c>
      <c r="X10" s="22" t="e">
        <f t="shared" si="1"/>
        <v>#VALUE!</v>
      </c>
      <c r="Y10" s="22" t="e">
        <f t="shared" si="1"/>
        <v>#VALUE!</v>
      </c>
      <c r="Z10" s="22" t="e">
        <f t="shared" si="1"/>
        <v>#VALUE!</v>
      </c>
      <c r="AA10" s="22" t="e">
        <f>IF(AA9&lt;$G4,"",IF(Z9=EOMONTH(DATE($C7,$D7,1),0),"",IF(Z9="","",Z9+1)))</f>
        <v>#VALUE!</v>
      </c>
      <c r="AB10" s="22" t="e">
        <f>IF(AB9&lt;$G4,"",IF(AA9=EOMONTH(DATE($C7,$D7,1),0),"",IF(AA9="","",AA9+1)))</f>
        <v>#VALUE!</v>
      </c>
      <c r="AC10" s="22" t="e">
        <f t="shared" si="1"/>
        <v>#VALUE!</v>
      </c>
      <c r="AD10" s="22" t="e">
        <f t="shared" si="1"/>
        <v>#VALUE!</v>
      </c>
      <c r="AE10" s="22" t="e">
        <f t="shared" si="1"/>
        <v>#VALUE!</v>
      </c>
      <c r="AF10" s="22" t="e">
        <f>IF(AF9&lt;$G4,"",IF(AE9=EOMONTH(DATE($C7,$D7,1),0),"",IF(AE10="","",AE10+1)))</f>
        <v>#VALUE!</v>
      </c>
      <c r="AG10" s="22" t="e">
        <f>IF(AG9&lt;$G4,"",IF(AF10=EOMONTH(DATE($C7,$D7,1),0),"",IF(AF10="","",AF10+1)))</f>
        <v>#VALUE!</v>
      </c>
      <c r="AH10" s="23" t="s">
        <v>16</v>
      </c>
      <c r="AI10" s="59">
        <f>+COUNTIFS(C11:AG11,"土",C12:AG12,"")+COUNTIFS(C11:AG11,"日",C12:AG12,"")</f>
        <v>0</v>
      </c>
    </row>
    <row r="11" spans="2:38" x14ac:dyDescent="0.15">
      <c r="B11" s="24" t="s">
        <v>5</v>
      </c>
      <c r="C11" s="61" t="str">
        <f>IFERROR(TEXT(WEEKDAY(+C10),"aaa"),"")</f>
        <v/>
      </c>
      <c r="D11" s="61" t="str">
        <f t="shared" ref="D11:AG11" si="2">IFERROR(TEXT(WEEKDAY(+D10),"aaa"),"")</f>
        <v/>
      </c>
      <c r="E11" s="61" t="str">
        <f t="shared" si="2"/>
        <v/>
      </c>
      <c r="F11" s="61" t="str">
        <f t="shared" si="2"/>
        <v/>
      </c>
      <c r="G11" s="61" t="str">
        <f t="shared" si="2"/>
        <v/>
      </c>
      <c r="H11" s="61" t="str">
        <f>IFERROR(TEXT(WEEKDAY(+H10),"aaa"),"")</f>
        <v/>
      </c>
      <c r="I11" s="61" t="str">
        <f t="shared" si="2"/>
        <v/>
      </c>
      <c r="J11" s="61" t="str">
        <f t="shared" si="2"/>
        <v/>
      </c>
      <c r="K11" s="61" t="str">
        <f t="shared" si="2"/>
        <v/>
      </c>
      <c r="L11" s="61" t="str">
        <f t="shared" si="2"/>
        <v/>
      </c>
      <c r="M11" s="61" t="str">
        <f t="shared" si="2"/>
        <v/>
      </c>
      <c r="N11" s="61" t="str">
        <f t="shared" si="2"/>
        <v/>
      </c>
      <c r="O11" s="61" t="str">
        <f t="shared" si="2"/>
        <v/>
      </c>
      <c r="P11" s="61" t="str">
        <f t="shared" si="2"/>
        <v/>
      </c>
      <c r="Q11" s="61" t="str">
        <f t="shared" si="2"/>
        <v/>
      </c>
      <c r="R11" s="61" t="str">
        <f t="shared" si="2"/>
        <v/>
      </c>
      <c r="S11" s="61" t="str">
        <f t="shared" si="2"/>
        <v/>
      </c>
      <c r="T11" s="61" t="str">
        <f t="shared" si="2"/>
        <v/>
      </c>
      <c r="U11" s="61" t="str">
        <f t="shared" si="2"/>
        <v/>
      </c>
      <c r="V11" s="61" t="str">
        <f t="shared" si="2"/>
        <v/>
      </c>
      <c r="W11" s="61" t="str">
        <f t="shared" si="2"/>
        <v/>
      </c>
      <c r="X11" s="61" t="str">
        <f t="shared" si="2"/>
        <v/>
      </c>
      <c r="Y11" s="61" t="str">
        <f t="shared" si="2"/>
        <v/>
      </c>
      <c r="Z11" s="61" t="str">
        <f t="shared" si="2"/>
        <v/>
      </c>
      <c r="AA11" s="61" t="str">
        <f t="shared" si="2"/>
        <v/>
      </c>
      <c r="AB11" s="61" t="str">
        <f t="shared" si="2"/>
        <v/>
      </c>
      <c r="AC11" s="61" t="str">
        <f t="shared" si="2"/>
        <v/>
      </c>
      <c r="AD11" s="61" t="str">
        <f t="shared" si="2"/>
        <v/>
      </c>
      <c r="AE11" s="61" t="str">
        <f t="shared" si="2"/>
        <v/>
      </c>
      <c r="AF11" s="61" t="str">
        <f t="shared" si="2"/>
        <v/>
      </c>
      <c r="AG11" s="61" t="str">
        <f t="shared" si="2"/>
        <v/>
      </c>
      <c r="AH11" s="23" t="s">
        <v>18</v>
      </c>
      <c r="AI11" s="59">
        <f>+COUNTIF(C12:AG12,"夏休")+COUNTIF(C12:AG12,"冬休")+COUNTIF(C12:AG12,"中止")</f>
        <v>0</v>
      </c>
      <c r="AJ11" s="25"/>
    </row>
    <row r="12" spans="2:38" ht="13.5" customHeight="1" x14ac:dyDescent="0.15">
      <c r="B12" s="83" t="s">
        <v>17</v>
      </c>
      <c r="C12" s="85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104"/>
      <c r="AH12" s="26" t="s">
        <v>2</v>
      </c>
      <c r="AI12" s="27">
        <f>COUNT(C10:AG10)-AI11</f>
        <v>0</v>
      </c>
      <c r="AJ12" s="25"/>
    </row>
    <row r="13" spans="2:38" ht="13.5" customHeight="1" x14ac:dyDescent="0.15">
      <c r="B13" s="84"/>
      <c r="C13" s="85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104"/>
      <c r="AH13" s="26" t="s">
        <v>6</v>
      </c>
      <c r="AI13" s="27">
        <f>+COUNTIF(C14:AG15,"休")</f>
        <v>0</v>
      </c>
      <c r="AJ13" s="28" t="e">
        <f>IF(AI14&gt;0.285,"",IF(AI13&lt;AI10,"←計画日数が足りません",""))</f>
        <v>#DIV/0!</v>
      </c>
    </row>
    <row r="14" spans="2:38" ht="13.5" customHeight="1" x14ac:dyDescent="0.15">
      <c r="B14" s="105" t="s">
        <v>0</v>
      </c>
      <c r="C14" s="106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9"/>
      <c r="AH14" s="26" t="s">
        <v>8</v>
      </c>
      <c r="AI14" s="29" t="e">
        <f>+AI13/AI12</f>
        <v>#DIV/0!</v>
      </c>
      <c r="AJ14" s="25"/>
    </row>
    <row r="15" spans="2:38" x14ac:dyDescent="0.15">
      <c r="B15" s="105"/>
      <c r="C15" s="106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9"/>
      <c r="AH15" s="26" t="s">
        <v>9</v>
      </c>
      <c r="AI15" s="27">
        <f>+COUNTA(C16:AG17)</f>
        <v>0</v>
      </c>
      <c r="AJ15" s="25"/>
    </row>
    <row r="16" spans="2:38" x14ac:dyDescent="0.15">
      <c r="B16" s="110" t="s">
        <v>7</v>
      </c>
      <c r="C16" s="112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14"/>
      <c r="AH16" s="30" t="s">
        <v>4</v>
      </c>
      <c r="AI16" s="31" t="e">
        <f>+AI15/AI12</f>
        <v>#DIV/0!</v>
      </c>
      <c r="AJ16" s="25"/>
      <c r="AL16" s="15">
        <f>+COUNTIF(C14:AG15,"休")</f>
        <v>0</v>
      </c>
    </row>
    <row r="17" spans="2:38" x14ac:dyDescent="0.15">
      <c r="B17" s="111"/>
      <c r="C17" s="113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15"/>
      <c r="AH17" s="32" t="s">
        <v>13</v>
      </c>
      <c r="AI17" s="33" t="str">
        <f>IF(7&gt;AI12,"対象外",IF(AI15&gt;=AI10,"OK","NG"))</f>
        <v>対象外</v>
      </c>
      <c r="AJ17" s="28" t="str">
        <f>IF(AI17="対象外","←７日間に満たない期間は達成判定の対象外",IF(AI17="NG","←月単位未達成","←月単位達成"))</f>
        <v>←７日間に満たない期間は達成判定の対象外</v>
      </c>
      <c r="AL17" s="57" t="str">
        <f>IF(7&gt;AI12,"対象外",IF(AL16&gt;=AI10,"OK","NG"))</f>
        <v>対象外</v>
      </c>
    </row>
    <row r="18" spans="2:38" hidden="1" x14ac:dyDescent="0.15">
      <c r="B18" s="60" t="s">
        <v>33</v>
      </c>
      <c r="C18" s="44" t="e">
        <f>IF(AND(DAY(C10)&gt;=22,DAY(C10)&lt;=28,C11="土"),1,0)</f>
        <v>#VALUE!</v>
      </c>
      <c r="D18" s="44" t="e">
        <f t="shared" ref="D18:AG18" si="3">IF(AND(DAY(D10)&gt;=22,DAY(D10)&lt;=28,D11="土"),1,0)</f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 t="e">
        <f t="shared" si="3"/>
        <v>#VALUE!</v>
      </c>
      <c r="K18" s="44" t="e">
        <f t="shared" si="3"/>
        <v>#VALUE!</v>
      </c>
      <c r="L18" s="44" t="e">
        <f t="shared" si="3"/>
        <v>#VALUE!</v>
      </c>
      <c r="M18" s="44" t="e">
        <f t="shared" si="3"/>
        <v>#VALUE!</v>
      </c>
      <c r="N18" s="44" t="e">
        <f t="shared" si="3"/>
        <v>#VALUE!</v>
      </c>
      <c r="O18" s="44" t="e">
        <f t="shared" si="3"/>
        <v>#VALUE!</v>
      </c>
      <c r="P18" s="44" t="e">
        <f t="shared" si="3"/>
        <v>#VALUE!</v>
      </c>
      <c r="Q18" s="44" t="e">
        <f t="shared" si="3"/>
        <v>#VALUE!</v>
      </c>
      <c r="R18" s="44" t="e">
        <f t="shared" si="3"/>
        <v>#VALUE!</v>
      </c>
      <c r="S18" s="44" t="e">
        <f t="shared" si="3"/>
        <v>#VALUE!</v>
      </c>
      <c r="T18" s="44" t="e">
        <f t="shared" si="3"/>
        <v>#VALUE!</v>
      </c>
      <c r="U18" s="44" t="e">
        <f t="shared" si="3"/>
        <v>#VALUE!</v>
      </c>
      <c r="V18" s="44" t="e">
        <f t="shared" si="3"/>
        <v>#VALUE!</v>
      </c>
      <c r="W18" s="44" t="e">
        <f t="shared" si="3"/>
        <v>#VALUE!</v>
      </c>
      <c r="X18" s="44" t="e">
        <f t="shared" si="3"/>
        <v>#VALUE!</v>
      </c>
      <c r="Y18" s="44" t="e">
        <f t="shared" si="3"/>
        <v>#VALUE!</v>
      </c>
      <c r="Z18" s="44" t="e">
        <f t="shared" si="3"/>
        <v>#VALUE!</v>
      </c>
      <c r="AA18" s="44" t="e">
        <f t="shared" si="3"/>
        <v>#VALUE!</v>
      </c>
      <c r="AB18" s="44" t="e">
        <f t="shared" si="3"/>
        <v>#VALUE!</v>
      </c>
      <c r="AC18" s="44" t="e">
        <f t="shared" si="3"/>
        <v>#VALUE!</v>
      </c>
      <c r="AD18" s="44" t="e">
        <f t="shared" si="3"/>
        <v>#VALUE!</v>
      </c>
      <c r="AE18" s="44" t="e">
        <f>IF(AND(DAY(AE10)&gt;=22,DAY(AE10)&lt;=28,AE11="土"),1,0)</f>
        <v>#VALUE!</v>
      </c>
      <c r="AF18" s="44" t="e">
        <f t="shared" si="3"/>
        <v>#VALUE!</v>
      </c>
      <c r="AG18" s="44" t="e">
        <f t="shared" si="3"/>
        <v>#VALUE!</v>
      </c>
      <c r="AH18" s="45" t="s">
        <v>19</v>
      </c>
      <c r="AI18" s="46">
        <f>_xlfn.AGGREGATE(9,6,C18:AG18)</f>
        <v>0</v>
      </c>
      <c r="AJ18" s="28"/>
    </row>
    <row r="19" spans="2:38" hidden="1" x14ac:dyDescent="0.15">
      <c r="B19" s="60" t="s">
        <v>34</v>
      </c>
      <c r="C19" s="47" t="e">
        <f>IF(AND(DAY(C10)&gt;=22,DAY(C10)&lt;=28,C11="土",OR(C16="休",C16="雨")),1,0)</f>
        <v>#VALUE!</v>
      </c>
      <c r="D19" s="47" t="e">
        <f t="shared" ref="D19:AG19" si="4">IF(AND(DAY(D10)&gt;=22,DAY(D10)&lt;=28,D11="土",OR(D16="休",D16="雨")),1,0)</f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 t="e">
        <f t="shared" si="4"/>
        <v>#VALUE!</v>
      </c>
      <c r="K19" s="47" t="e">
        <f t="shared" si="4"/>
        <v>#VALUE!</v>
      </c>
      <c r="L19" s="47" t="e">
        <f t="shared" si="4"/>
        <v>#VALUE!</v>
      </c>
      <c r="M19" s="47" t="e">
        <f t="shared" si="4"/>
        <v>#VALUE!</v>
      </c>
      <c r="N19" s="47" t="e">
        <f t="shared" si="4"/>
        <v>#VALUE!</v>
      </c>
      <c r="O19" s="47" t="e">
        <f t="shared" si="4"/>
        <v>#VALUE!</v>
      </c>
      <c r="P19" s="47" t="e">
        <f t="shared" si="4"/>
        <v>#VALUE!</v>
      </c>
      <c r="Q19" s="47" t="e">
        <f t="shared" si="4"/>
        <v>#VALUE!</v>
      </c>
      <c r="R19" s="47" t="e">
        <f t="shared" si="4"/>
        <v>#VALUE!</v>
      </c>
      <c r="S19" s="47" t="e">
        <f t="shared" si="4"/>
        <v>#VALUE!</v>
      </c>
      <c r="T19" s="47" t="e">
        <f t="shared" si="4"/>
        <v>#VALUE!</v>
      </c>
      <c r="U19" s="47" t="e">
        <f t="shared" si="4"/>
        <v>#VALUE!</v>
      </c>
      <c r="V19" s="47" t="e">
        <f t="shared" si="4"/>
        <v>#VALUE!</v>
      </c>
      <c r="W19" s="47" t="e">
        <f t="shared" si="4"/>
        <v>#VALUE!</v>
      </c>
      <c r="X19" s="47" t="e">
        <f t="shared" si="4"/>
        <v>#VALUE!</v>
      </c>
      <c r="Y19" s="47" t="e">
        <f t="shared" si="4"/>
        <v>#VALUE!</v>
      </c>
      <c r="Z19" s="47" t="e">
        <f t="shared" si="4"/>
        <v>#VALUE!</v>
      </c>
      <c r="AA19" s="47" t="e">
        <f t="shared" si="4"/>
        <v>#VALUE!</v>
      </c>
      <c r="AB19" s="47" t="e">
        <f t="shared" si="4"/>
        <v>#VALUE!</v>
      </c>
      <c r="AC19" s="47" t="e">
        <f t="shared" si="4"/>
        <v>#VALUE!</v>
      </c>
      <c r="AD19" s="47" t="e">
        <f t="shared" si="4"/>
        <v>#VALUE!</v>
      </c>
      <c r="AE19" s="47" t="e">
        <f t="shared" si="4"/>
        <v>#VALUE!</v>
      </c>
      <c r="AF19" s="47" t="e">
        <f t="shared" si="4"/>
        <v>#VALUE!</v>
      </c>
      <c r="AG19" s="47" t="e">
        <f t="shared" si="4"/>
        <v>#VALUE!</v>
      </c>
      <c r="AH19" s="48" t="s">
        <v>20</v>
      </c>
      <c r="AI19" s="46">
        <f>_xlfn.AGGREGATE(9,6,C19:AG19)</f>
        <v>0</v>
      </c>
      <c r="AJ19" s="28"/>
    </row>
    <row r="20" spans="2:38" hidden="1" x14ac:dyDescent="0.15">
      <c r="B20" s="60" t="s">
        <v>35</v>
      </c>
      <c r="C20" s="44" t="e">
        <f>IF(AND(DAY(C10)&gt;=8,DAY(C10)&lt;=14,C11="土"),1,0)</f>
        <v>#VALUE!</v>
      </c>
      <c r="D20" s="44" t="e">
        <f t="shared" ref="D20:AG20" si="5">IF(AND(DAY(D10)&gt;=8,DAY(D10)&lt;=14,D11="土"),1,0)</f>
        <v>#VALUE!</v>
      </c>
      <c r="E20" s="44" t="e">
        <f t="shared" si="5"/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 t="e">
        <f t="shared" si="5"/>
        <v>#VALUE!</v>
      </c>
      <c r="K20" s="44" t="e">
        <f t="shared" si="5"/>
        <v>#VALUE!</v>
      </c>
      <c r="L20" s="44" t="e">
        <f t="shared" si="5"/>
        <v>#VALUE!</v>
      </c>
      <c r="M20" s="44" t="e">
        <f t="shared" si="5"/>
        <v>#VALUE!</v>
      </c>
      <c r="N20" s="44" t="e">
        <f t="shared" si="5"/>
        <v>#VALUE!</v>
      </c>
      <c r="O20" s="44" t="e">
        <f t="shared" si="5"/>
        <v>#VALUE!</v>
      </c>
      <c r="P20" s="44" t="e">
        <f t="shared" si="5"/>
        <v>#VALUE!</v>
      </c>
      <c r="Q20" s="44" t="e">
        <f t="shared" si="5"/>
        <v>#VALUE!</v>
      </c>
      <c r="R20" s="44" t="e">
        <f t="shared" si="5"/>
        <v>#VALUE!</v>
      </c>
      <c r="S20" s="44" t="e">
        <f t="shared" si="5"/>
        <v>#VALUE!</v>
      </c>
      <c r="T20" s="44" t="e">
        <f t="shared" si="5"/>
        <v>#VALUE!</v>
      </c>
      <c r="U20" s="44" t="e">
        <f t="shared" si="5"/>
        <v>#VALUE!</v>
      </c>
      <c r="V20" s="44" t="e">
        <f t="shared" si="5"/>
        <v>#VALUE!</v>
      </c>
      <c r="W20" s="44" t="e">
        <f t="shared" si="5"/>
        <v>#VALUE!</v>
      </c>
      <c r="X20" s="44" t="e">
        <f t="shared" si="5"/>
        <v>#VALUE!</v>
      </c>
      <c r="Y20" s="44" t="e">
        <f t="shared" si="5"/>
        <v>#VALUE!</v>
      </c>
      <c r="Z20" s="44" t="e">
        <f t="shared" si="5"/>
        <v>#VALUE!</v>
      </c>
      <c r="AA20" s="44" t="e">
        <f t="shared" si="5"/>
        <v>#VALUE!</v>
      </c>
      <c r="AB20" s="44" t="e">
        <f t="shared" si="5"/>
        <v>#VALUE!</v>
      </c>
      <c r="AC20" s="44" t="e">
        <f t="shared" si="5"/>
        <v>#VALUE!</v>
      </c>
      <c r="AD20" s="44" t="e">
        <f t="shared" si="5"/>
        <v>#VALUE!</v>
      </c>
      <c r="AE20" s="44" t="e">
        <f t="shared" si="5"/>
        <v>#VALUE!</v>
      </c>
      <c r="AF20" s="44" t="e">
        <f t="shared" si="5"/>
        <v>#VALUE!</v>
      </c>
      <c r="AG20" s="44" t="e">
        <f t="shared" si="5"/>
        <v>#VALUE!</v>
      </c>
      <c r="AH20" s="45" t="s">
        <v>19</v>
      </c>
      <c r="AI20" s="46">
        <f>_xlfn.AGGREGATE(9,6,C20:AG20)</f>
        <v>0</v>
      </c>
      <c r="AJ20" s="28"/>
    </row>
    <row r="21" spans="2:38" hidden="1" x14ac:dyDescent="0.15">
      <c r="B21" s="60" t="s">
        <v>36</v>
      </c>
      <c r="C21" s="47" t="e">
        <f>IF(AND(DAY(C10)&gt;=8,DAY(C10)&lt;=14,C11="土",OR(C16="休",C16="雨")),1,0)</f>
        <v>#VALUE!</v>
      </c>
      <c r="D21" s="47" t="e">
        <f t="shared" ref="D21:AG21" si="6">IF(AND(DAY(D10)&gt;=8,DAY(D10)&lt;=14,D11="土",OR(D16="休",D16="雨")),1,0)</f>
        <v>#VALUE!</v>
      </c>
      <c r="E21" s="47" t="e">
        <f t="shared" si="6"/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 t="e">
        <f t="shared" si="6"/>
        <v>#VALUE!</v>
      </c>
      <c r="K21" s="47" t="e">
        <f t="shared" si="6"/>
        <v>#VALUE!</v>
      </c>
      <c r="L21" s="47" t="e">
        <f t="shared" si="6"/>
        <v>#VALUE!</v>
      </c>
      <c r="M21" s="47" t="e">
        <f t="shared" si="6"/>
        <v>#VALUE!</v>
      </c>
      <c r="N21" s="47" t="e">
        <f t="shared" si="6"/>
        <v>#VALUE!</v>
      </c>
      <c r="O21" s="47" t="e">
        <f t="shared" si="6"/>
        <v>#VALUE!</v>
      </c>
      <c r="P21" s="47" t="e">
        <f t="shared" si="6"/>
        <v>#VALUE!</v>
      </c>
      <c r="Q21" s="47" t="e">
        <f t="shared" si="6"/>
        <v>#VALUE!</v>
      </c>
      <c r="R21" s="47" t="e">
        <f t="shared" si="6"/>
        <v>#VALUE!</v>
      </c>
      <c r="S21" s="47" t="e">
        <f t="shared" si="6"/>
        <v>#VALUE!</v>
      </c>
      <c r="T21" s="47" t="e">
        <f t="shared" si="6"/>
        <v>#VALUE!</v>
      </c>
      <c r="U21" s="47" t="e">
        <f t="shared" si="6"/>
        <v>#VALUE!</v>
      </c>
      <c r="V21" s="47" t="e">
        <f t="shared" si="6"/>
        <v>#VALUE!</v>
      </c>
      <c r="W21" s="47" t="e">
        <f t="shared" si="6"/>
        <v>#VALUE!</v>
      </c>
      <c r="X21" s="47" t="e">
        <f t="shared" si="6"/>
        <v>#VALUE!</v>
      </c>
      <c r="Y21" s="47" t="e">
        <f t="shared" si="6"/>
        <v>#VALUE!</v>
      </c>
      <c r="Z21" s="47" t="e">
        <f t="shared" si="6"/>
        <v>#VALUE!</v>
      </c>
      <c r="AA21" s="47" t="e">
        <f t="shared" si="6"/>
        <v>#VALUE!</v>
      </c>
      <c r="AB21" s="47" t="e">
        <f t="shared" si="6"/>
        <v>#VALUE!</v>
      </c>
      <c r="AC21" s="47" t="e">
        <f t="shared" si="6"/>
        <v>#VALUE!</v>
      </c>
      <c r="AD21" s="47" t="e">
        <f t="shared" si="6"/>
        <v>#VALUE!</v>
      </c>
      <c r="AE21" s="47" t="e">
        <f t="shared" si="6"/>
        <v>#VALUE!</v>
      </c>
      <c r="AF21" s="47" t="e">
        <f t="shared" si="6"/>
        <v>#VALUE!</v>
      </c>
      <c r="AG21" s="47" t="e">
        <f t="shared" si="6"/>
        <v>#VALUE!</v>
      </c>
      <c r="AH21" s="48" t="s">
        <v>20</v>
      </c>
      <c r="AI21" s="46">
        <f>_xlfn.AGGREGATE(9,6,C21:AG21)</f>
        <v>0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idden="1" x14ac:dyDescent="0.15">
      <c r="C23" s="2" t="e">
        <f>YEAR(C26)</f>
        <v>#VALUE!</v>
      </c>
      <c r="D23" s="2" t="e">
        <f>MONTH(C26)</f>
        <v>#VALUE!</v>
      </c>
    </row>
    <row r="24" spans="2:38" x14ac:dyDescent="0.15">
      <c r="B24" s="6" t="s">
        <v>14</v>
      </c>
      <c r="C24" s="116" t="e">
        <f>C26</f>
        <v>#VALUE!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</row>
    <row r="25" spans="2:38" hidden="1" x14ac:dyDescent="0.15">
      <c r="B25" s="34"/>
      <c r="C25" s="22" t="e">
        <f>DATE($C23,$D23,1)</f>
        <v>#VALUE!</v>
      </c>
      <c r="D25" s="22" t="e">
        <f>C25+1</f>
        <v>#VALUE!</v>
      </c>
      <c r="E25" s="22" t="e">
        <f t="shared" ref="E25:AG25" si="7">D25+1</f>
        <v>#VALUE!</v>
      </c>
      <c r="F25" s="22" t="e">
        <f t="shared" si="7"/>
        <v>#VALUE!</v>
      </c>
      <c r="G25" s="22" t="e">
        <f t="shared" si="7"/>
        <v>#VALUE!</v>
      </c>
      <c r="H25" s="22" t="e">
        <f t="shared" si="7"/>
        <v>#VALUE!</v>
      </c>
      <c r="I25" s="22" t="e">
        <f t="shared" si="7"/>
        <v>#VALUE!</v>
      </c>
      <c r="J25" s="22" t="e">
        <f t="shared" si="7"/>
        <v>#VALUE!</v>
      </c>
      <c r="K25" s="22" t="e">
        <f t="shared" si="7"/>
        <v>#VALUE!</v>
      </c>
      <c r="L25" s="22" t="e">
        <f t="shared" si="7"/>
        <v>#VALUE!</v>
      </c>
      <c r="M25" s="22" t="e">
        <f t="shared" si="7"/>
        <v>#VALUE!</v>
      </c>
      <c r="N25" s="22" t="e">
        <f t="shared" si="7"/>
        <v>#VALUE!</v>
      </c>
      <c r="O25" s="22" t="e">
        <f t="shared" si="7"/>
        <v>#VALUE!</v>
      </c>
      <c r="P25" s="22" t="e">
        <f t="shared" si="7"/>
        <v>#VALUE!</v>
      </c>
      <c r="Q25" s="22" t="e">
        <f t="shared" si="7"/>
        <v>#VALUE!</v>
      </c>
      <c r="R25" s="22" t="e">
        <f t="shared" si="7"/>
        <v>#VALUE!</v>
      </c>
      <c r="S25" s="22" t="e">
        <f t="shared" si="7"/>
        <v>#VALUE!</v>
      </c>
      <c r="T25" s="22" t="e">
        <f t="shared" si="7"/>
        <v>#VALUE!</v>
      </c>
      <c r="U25" s="22" t="e">
        <f t="shared" si="7"/>
        <v>#VALUE!</v>
      </c>
      <c r="V25" s="22" t="e">
        <f t="shared" si="7"/>
        <v>#VALUE!</v>
      </c>
      <c r="W25" s="22" t="e">
        <f t="shared" si="7"/>
        <v>#VALUE!</v>
      </c>
      <c r="X25" s="22" t="e">
        <f t="shared" si="7"/>
        <v>#VALUE!</v>
      </c>
      <c r="Y25" s="22" t="e">
        <f t="shared" si="7"/>
        <v>#VALUE!</v>
      </c>
      <c r="Z25" s="22" t="e">
        <f t="shared" si="7"/>
        <v>#VALUE!</v>
      </c>
      <c r="AA25" s="22" t="e">
        <f t="shared" si="7"/>
        <v>#VALUE!</v>
      </c>
      <c r="AB25" s="22" t="e">
        <f t="shared" si="7"/>
        <v>#VALUE!</v>
      </c>
      <c r="AC25" s="22" t="e">
        <f t="shared" si="7"/>
        <v>#VALUE!</v>
      </c>
      <c r="AD25" s="22" t="e">
        <f t="shared" si="7"/>
        <v>#VALUE!</v>
      </c>
      <c r="AE25" s="22" t="e">
        <f t="shared" si="7"/>
        <v>#VALUE!</v>
      </c>
      <c r="AF25" s="22" t="e">
        <f t="shared" si="7"/>
        <v>#VALUE!</v>
      </c>
      <c r="AG25" s="22" t="e">
        <f t="shared" si="7"/>
        <v>#VALUE!</v>
      </c>
      <c r="AH25" s="35"/>
      <c r="AI25" s="36"/>
    </row>
    <row r="26" spans="2:38" x14ac:dyDescent="0.15">
      <c r="B26" s="20" t="s">
        <v>15</v>
      </c>
      <c r="C26" s="37" t="e">
        <f>IF(EDATE(C9,1)&gt;$G$5,"",EDATE(C9,1))</f>
        <v>#VALUE!</v>
      </c>
      <c r="D26" s="22" t="e">
        <f>IF(D25&gt;$G$5,"",IF(C26=EOMONTH(DATE($C23,$D23,1),0),"",IF(C26="","",C26+1)))</f>
        <v>#VALUE!</v>
      </c>
      <c r="E26" s="22" t="e">
        <f t="shared" ref="E26:AG26" si="8">IF(E25&gt;$G$5,"",IF(D26=EOMONTH(DATE($C23,$D23,1),0),"",IF(D26="","",D26+1)))</f>
        <v>#VALUE!</v>
      </c>
      <c r="F26" s="22" t="e">
        <f t="shared" si="8"/>
        <v>#VALUE!</v>
      </c>
      <c r="G26" s="22" t="e">
        <f t="shared" si="8"/>
        <v>#VALUE!</v>
      </c>
      <c r="H26" s="22" t="e">
        <f t="shared" si="8"/>
        <v>#VALUE!</v>
      </c>
      <c r="I26" s="22" t="e">
        <f t="shared" si="8"/>
        <v>#VALUE!</v>
      </c>
      <c r="J26" s="22" t="e">
        <f t="shared" si="8"/>
        <v>#VALUE!</v>
      </c>
      <c r="K26" s="22" t="e">
        <f t="shared" si="8"/>
        <v>#VALUE!</v>
      </c>
      <c r="L26" s="22" t="e">
        <f t="shared" si="8"/>
        <v>#VALUE!</v>
      </c>
      <c r="M26" s="22" t="e">
        <f t="shared" si="8"/>
        <v>#VALUE!</v>
      </c>
      <c r="N26" s="22" t="e">
        <f t="shared" si="8"/>
        <v>#VALUE!</v>
      </c>
      <c r="O26" s="22" t="e">
        <f t="shared" si="8"/>
        <v>#VALUE!</v>
      </c>
      <c r="P26" s="22" t="e">
        <f t="shared" si="8"/>
        <v>#VALUE!</v>
      </c>
      <c r="Q26" s="22" t="e">
        <f t="shared" si="8"/>
        <v>#VALUE!</v>
      </c>
      <c r="R26" s="22" t="e">
        <f t="shared" si="8"/>
        <v>#VALUE!</v>
      </c>
      <c r="S26" s="22" t="e">
        <f t="shared" si="8"/>
        <v>#VALUE!</v>
      </c>
      <c r="T26" s="22" t="e">
        <f t="shared" si="8"/>
        <v>#VALUE!</v>
      </c>
      <c r="U26" s="22" t="e">
        <f t="shared" si="8"/>
        <v>#VALUE!</v>
      </c>
      <c r="V26" s="22" t="e">
        <f t="shared" si="8"/>
        <v>#VALUE!</v>
      </c>
      <c r="W26" s="22" t="e">
        <f t="shared" si="8"/>
        <v>#VALUE!</v>
      </c>
      <c r="X26" s="22" t="e">
        <f t="shared" si="8"/>
        <v>#VALUE!</v>
      </c>
      <c r="Y26" s="22" t="e">
        <f t="shared" si="8"/>
        <v>#VALUE!</v>
      </c>
      <c r="Z26" s="22" t="e">
        <f t="shared" si="8"/>
        <v>#VALUE!</v>
      </c>
      <c r="AA26" s="22" t="e">
        <f>IF(AA25&gt;$G$5,"",IF(Z26=EOMONTH(DATE($C23,$D23,1),0),"",IF(Z26="","",Z26+1)))</f>
        <v>#VALUE!</v>
      </c>
      <c r="AB26" s="22" t="e">
        <f t="shared" si="8"/>
        <v>#VALUE!</v>
      </c>
      <c r="AC26" s="22" t="e">
        <f t="shared" si="8"/>
        <v>#VALUE!</v>
      </c>
      <c r="AD26" s="22" t="e">
        <f t="shared" si="8"/>
        <v>#VALUE!</v>
      </c>
      <c r="AE26" s="22" t="e">
        <f t="shared" si="8"/>
        <v>#VALUE!</v>
      </c>
      <c r="AF26" s="22" t="e">
        <f t="shared" si="8"/>
        <v>#VALUE!</v>
      </c>
      <c r="AG26" s="22" t="e">
        <f t="shared" si="8"/>
        <v>#VALUE!</v>
      </c>
      <c r="AH26" s="23" t="s">
        <v>16</v>
      </c>
      <c r="AI26" s="59">
        <f>+COUNTIFS(C27:AG27,"土",C28:AG28,"")+COUNTIFS(C27:AG27,"日",C28:AG28,"")</f>
        <v>0</v>
      </c>
    </row>
    <row r="27" spans="2:38" s="25" customFormat="1" x14ac:dyDescent="0.15">
      <c r="B27" s="38" t="s">
        <v>5</v>
      </c>
      <c r="C27" s="61" t="str">
        <f>IFERROR(TEXT(WEEKDAY(+C26),"aaa"),"")</f>
        <v/>
      </c>
      <c r="D27" s="61" t="str">
        <f t="shared" ref="D27:AG27" si="9">IFERROR(TEXT(WEEKDAY(+D26),"aaa"),"")</f>
        <v/>
      </c>
      <c r="E27" s="61" t="str">
        <f t="shared" si="9"/>
        <v/>
      </c>
      <c r="F27" s="61" t="str">
        <f t="shared" si="9"/>
        <v/>
      </c>
      <c r="G27" s="61" t="str">
        <f t="shared" si="9"/>
        <v/>
      </c>
      <c r="H27" s="61" t="str">
        <f t="shared" si="9"/>
        <v/>
      </c>
      <c r="I27" s="61" t="str">
        <f t="shared" si="9"/>
        <v/>
      </c>
      <c r="J27" s="61" t="str">
        <f t="shared" si="9"/>
        <v/>
      </c>
      <c r="K27" s="61" t="str">
        <f t="shared" si="9"/>
        <v/>
      </c>
      <c r="L27" s="61" t="str">
        <f t="shared" si="9"/>
        <v/>
      </c>
      <c r="M27" s="61" t="str">
        <f t="shared" si="9"/>
        <v/>
      </c>
      <c r="N27" s="61" t="str">
        <f t="shared" si="9"/>
        <v/>
      </c>
      <c r="O27" s="61" t="str">
        <f t="shared" si="9"/>
        <v/>
      </c>
      <c r="P27" s="61" t="str">
        <f t="shared" si="9"/>
        <v/>
      </c>
      <c r="Q27" s="61" t="str">
        <f t="shared" si="9"/>
        <v/>
      </c>
      <c r="R27" s="61" t="str">
        <f t="shared" si="9"/>
        <v/>
      </c>
      <c r="S27" s="61" t="str">
        <f t="shared" si="9"/>
        <v/>
      </c>
      <c r="T27" s="61" t="str">
        <f t="shared" si="9"/>
        <v/>
      </c>
      <c r="U27" s="61" t="str">
        <f t="shared" si="9"/>
        <v/>
      </c>
      <c r="V27" s="61" t="str">
        <f t="shared" si="9"/>
        <v/>
      </c>
      <c r="W27" s="61" t="str">
        <f t="shared" si="9"/>
        <v/>
      </c>
      <c r="X27" s="61" t="str">
        <f t="shared" si="9"/>
        <v/>
      </c>
      <c r="Y27" s="61" t="str">
        <f t="shared" si="9"/>
        <v/>
      </c>
      <c r="Z27" s="61" t="str">
        <f t="shared" si="9"/>
        <v/>
      </c>
      <c r="AA27" s="61" t="str">
        <f>IFERROR(TEXT(WEEKDAY(+AA26),"aaa"),"")</f>
        <v/>
      </c>
      <c r="AB27" s="61" t="str">
        <f t="shared" si="9"/>
        <v/>
      </c>
      <c r="AC27" s="61" t="str">
        <f t="shared" si="9"/>
        <v/>
      </c>
      <c r="AD27" s="61" t="str">
        <f t="shared" si="9"/>
        <v/>
      </c>
      <c r="AE27" s="61" t="str">
        <f t="shared" si="9"/>
        <v/>
      </c>
      <c r="AF27" s="61" t="str">
        <f t="shared" si="9"/>
        <v/>
      </c>
      <c r="AG27" s="61" t="str">
        <f t="shared" si="9"/>
        <v/>
      </c>
      <c r="AH27" s="23" t="s">
        <v>18</v>
      </c>
      <c r="AI27" s="59">
        <f>+COUNTIF(C28:AG28,"夏休")+COUNTIF(C28:AG28,"冬休")+COUNTIF(C28:AG28,"中止")</f>
        <v>0</v>
      </c>
      <c r="AL27" s="58"/>
    </row>
    <row r="28" spans="2:38" s="25" customFormat="1" ht="13.5" customHeight="1" x14ac:dyDescent="0.15">
      <c r="B28" s="83" t="s">
        <v>17</v>
      </c>
      <c r="C28" s="85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104"/>
      <c r="AH28" s="26" t="s">
        <v>2</v>
      </c>
      <c r="AI28" s="27">
        <f>COUNT(C26:AG26)-AI27</f>
        <v>0</v>
      </c>
      <c r="AL28" s="58"/>
    </row>
    <row r="29" spans="2:38" s="25" customFormat="1" ht="13.5" customHeight="1" x14ac:dyDescent="0.15">
      <c r="B29" s="84"/>
      <c r="C29" s="85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104"/>
      <c r="AH29" s="26" t="s">
        <v>6</v>
      </c>
      <c r="AI29" s="27">
        <f>+COUNTIF(C30:AG31,"休")</f>
        <v>0</v>
      </c>
      <c r="AJ29" s="28" t="e">
        <f>IF(AI30&gt;0.285,"",IF(AI29&lt;AI26,"←計画日数が足りません",""))</f>
        <v>#DIV/0!</v>
      </c>
      <c r="AL29" s="58"/>
    </row>
    <row r="30" spans="2:38" s="25" customFormat="1" ht="13.5" customHeight="1" x14ac:dyDescent="0.15">
      <c r="B30" s="105" t="s">
        <v>0</v>
      </c>
      <c r="C30" s="119"/>
      <c r="D30" s="121"/>
      <c r="E30" s="117"/>
      <c r="F30" s="117"/>
      <c r="G30" s="121"/>
      <c r="H30" s="103"/>
      <c r="I30" s="103"/>
      <c r="J30" s="103"/>
      <c r="K30" s="103"/>
      <c r="L30" s="117"/>
      <c r="M30" s="117"/>
      <c r="N30" s="121"/>
      <c r="O30" s="103"/>
      <c r="P30" s="103"/>
      <c r="Q30" s="103"/>
      <c r="R30" s="103"/>
      <c r="S30" s="117"/>
      <c r="T30" s="121"/>
      <c r="U30" s="121"/>
      <c r="V30" s="103"/>
      <c r="W30" s="103"/>
      <c r="X30" s="103"/>
      <c r="Y30" s="103"/>
      <c r="Z30" s="107"/>
      <c r="AA30" s="107"/>
      <c r="AB30" s="103"/>
      <c r="AC30" s="103"/>
      <c r="AD30" s="103"/>
      <c r="AE30" s="103"/>
      <c r="AF30" s="103"/>
      <c r="AG30" s="109"/>
      <c r="AH30" s="26" t="s">
        <v>8</v>
      </c>
      <c r="AI30" s="29" t="e">
        <f>+AI29/AI28</f>
        <v>#DIV/0!</v>
      </c>
      <c r="AL30" s="58"/>
    </row>
    <row r="31" spans="2:38" s="25" customFormat="1" x14ac:dyDescent="0.15">
      <c r="B31" s="105"/>
      <c r="C31" s="120"/>
      <c r="D31" s="122"/>
      <c r="E31" s="118"/>
      <c r="F31" s="118"/>
      <c r="G31" s="122"/>
      <c r="H31" s="103"/>
      <c r="I31" s="103"/>
      <c r="J31" s="103"/>
      <c r="K31" s="103"/>
      <c r="L31" s="118"/>
      <c r="M31" s="118"/>
      <c r="N31" s="122"/>
      <c r="O31" s="103"/>
      <c r="P31" s="103"/>
      <c r="Q31" s="103"/>
      <c r="R31" s="103"/>
      <c r="S31" s="118"/>
      <c r="T31" s="122"/>
      <c r="U31" s="122"/>
      <c r="V31" s="103"/>
      <c r="W31" s="103"/>
      <c r="X31" s="103"/>
      <c r="Y31" s="103"/>
      <c r="Z31" s="107"/>
      <c r="AA31" s="107"/>
      <c r="AB31" s="103"/>
      <c r="AC31" s="103"/>
      <c r="AD31" s="103"/>
      <c r="AE31" s="103"/>
      <c r="AF31" s="103"/>
      <c r="AG31" s="109"/>
      <c r="AH31" s="26" t="s">
        <v>9</v>
      </c>
      <c r="AI31" s="27">
        <f>+COUNTA(C32:AG33)</f>
        <v>0</v>
      </c>
      <c r="AL31" s="58"/>
    </row>
    <row r="32" spans="2:38" s="25" customFormat="1" x14ac:dyDescent="0.15">
      <c r="B32" s="110" t="s">
        <v>7</v>
      </c>
      <c r="C32" s="124"/>
      <c r="D32" s="117"/>
      <c r="E32" s="117"/>
      <c r="F32" s="117"/>
      <c r="G32" s="117"/>
      <c r="H32" s="107"/>
      <c r="I32" s="107"/>
      <c r="J32" s="107"/>
      <c r="K32" s="107"/>
      <c r="L32" s="117"/>
      <c r="M32" s="117"/>
      <c r="N32" s="117"/>
      <c r="O32" s="107"/>
      <c r="P32" s="107"/>
      <c r="Q32" s="107"/>
      <c r="R32" s="107"/>
      <c r="S32" s="117"/>
      <c r="T32" s="117"/>
      <c r="U32" s="117"/>
      <c r="V32" s="107"/>
      <c r="W32" s="107"/>
      <c r="X32" s="107"/>
      <c r="Y32" s="107"/>
      <c r="Z32" s="118"/>
      <c r="AA32" s="118"/>
      <c r="AB32" s="107"/>
      <c r="AC32" s="107"/>
      <c r="AD32" s="107"/>
      <c r="AE32" s="107"/>
      <c r="AF32" s="107"/>
      <c r="AG32" s="114"/>
      <c r="AH32" s="30" t="s">
        <v>4</v>
      </c>
      <c r="AI32" s="31" t="e">
        <f>+AI31/AI28</f>
        <v>#DIV/0!</v>
      </c>
      <c r="AL32" s="15">
        <f>+COUNTIF(C30:AG31,"休")</f>
        <v>0</v>
      </c>
    </row>
    <row r="33" spans="2:38" s="25" customFormat="1" x14ac:dyDescent="0.15">
      <c r="B33" s="111"/>
      <c r="C33" s="125"/>
      <c r="D33" s="123"/>
      <c r="E33" s="123"/>
      <c r="F33" s="123"/>
      <c r="G33" s="123"/>
      <c r="H33" s="108"/>
      <c r="I33" s="108"/>
      <c r="J33" s="108"/>
      <c r="K33" s="108"/>
      <c r="L33" s="123"/>
      <c r="M33" s="123"/>
      <c r="N33" s="123"/>
      <c r="O33" s="108"/>
      <c r="P33" s="108"/>
      <c r="Q33" s="108"/>
      <c r="R33" s="108"/>
      <c r="S33" s="123"/>
      <c r="T33" s="123"/>
      <c r="U33" s="123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15"/>
      <c r="AH33" s="32" t="s">
        <v>13</v>
      </c>
      <c r="AI33" s="33" t="str">
        <f>IF(7&gt;AI28,"対象外",IF(AI31&gt;=AI26,"OK","NG"))</f>
        <v>対象外</v>
      </c>
      <c r="AJ33" s="28" t="str">
        <f>IF(AI33="対象外","←７日間に満たない期間は達成判定の対象外",IF(AI33="NG","←月単位未達成","←月単位達成"))</f>
        <v>←７日間に満たない期間は達成判定の対象外</v>
      </c>
      <c r="AL33" s="57" t="str">
        <f>IF(7&gt;AI28,"対象外",IF(AL32&gt;=AI26,"OK","NG"))</f>
        <v>対象外</v>
      </c>
    </row>
    <row r="34" spans="2:38" hidden="1" x14ac:dyDescent="0.15">
      <c r="B34" s="60" t="s">
        <v>33</v>
      </c>
      <c r="C34" s="44" t="e">
        <f t="shared" ref="C34:AG34" si="10">IF(AND(DAY(C26)&gt;=22,DAY(C26)&lt;=28,C27="土"),1,0)</f>
        <v>#VALUE!</v>
      </c>
      <c r="D34" s="44" t="e">
        <f t="shared" si="10"/>
        <v>#VALUE!</v>
      </c>
      <c r="E34" s="44" t="e">
        <f t="shared" si="10"/>
        <v>#VALUE!</v>
      </c>
      <c r="F34" s="44" t="e">
        <f t="shared" si="10"/>
        <v>#VALUE!</v>
      </c>
      <c r="G34" s="44" t="e">
        <f t="shared" si="10"/>
        <v>#VALUE!</v>
      </c>
      <c r="H34" s="44" t="e">
        <f t="shared" si="10"/>
        <v>#VALUE!</v>
      </c>
      <c r="I34" s="44" t="e">
        <f t="shared" si="10"/>
        <v>#VALUE!</v>
      </c>
      <c r="J34" s="44" t="e">
        <f t="shared" si="10"/>
        <v>#VALUE!</v>
      </c>
      <c r="K34" s="44" t="e">
        <f t="shared" si="10"/>
        <v>#VALUE!</v>
      </c>
      <c r="L34" s="44" t="e">
        <f t="shared" si="10"/>
        <v>#VALUE!</v>
      </c>
      <c r="M34" s="44" t="e">
        <f t="shared" si="10"/>
        <v>#VALUE!</v>
      </c>
      <c r="N34" s="44" t="e">
        <f t="shared" si="10"/>
        <v>#VALUE!</v>
      </c>
      <c r="O34" s="44" t="e">
        <f t="shared" si="10"/>
        <v>#VALUE!</v>
      </c>
      <c r="P34" s="44" t="e">
        <f t="shared" si="10"/>
        <v>#VALUE!</v>
      </c>
      <c r="Q34" s="44" t="e">
        <f t="shared" si="10"/>
        <v>#VALUE!</v>
      </c>
      <c r="R34" s="44" t="e">
        <f t="shared" si="10"/>
        <v>#VALUE!</v>
      </c>
      <c r="S34" s="44" t="e">
        <f t="shared" si="10"/>
        <v>#VALUE!</v>
      </c>
      <c r="T34" s="44" t="e">
        <f t="shared" si="10"/>
        <v>#VALUE!</v>
      </c>
      <c r="U34" s="44" t="e">
        <f t="shared" si="10"/>
        <v>#VALUE!</v>
      </c>
      <c r="V34" s="44" t="e">
        <f t="shared" si="10"/>
        <v>#VALUE!</v>
      </c>
      <c r="W34" s="44" t="e">
        <f t="shared" si="10"/>
        <v>#VALUE!</v>
      </c>
      <c r="X34" s="44" t="e">
        <f t="shared" si="10"/>
        <v>#VALUE!</v>
      </c>
      <c r="Y34" s="44" t="e">
        <f t="shared" si="10"/>
        <v>#VALUE!</v>
      </c>
      <c r="Z34" s="44" t="e">
        <f t="shared" si="10"/>
        <v>#VALUE!</v>
      </c>
      <c r="AA34" s="44" t="e">
        <f t="shared" si="10"/>
        <v>#VALUE!</v>
      </c>
      <c r="AB34" s="44" t="e">
        <f t="shared" si="10"/>
        <v>#VALUE!</v>
      </c>
      <c r="AC34" s="44" t="e">
        <f t="shared" si="10"/>
        <v>#VALUE!</v>
      </c>
      <c r="AD34" s="44" t="e">
        <f t="shared" si="10"/>
        <v>#VALUE!</v>
      </c>
      <c r="AE34" s="44" t="e">
        <f t="shared" si="10"/>
        <v>#VALUE!</v>
      </c>
      <c r="AF34" s="44" t="e">
        <f t="shared" si="10"/>
        <v>#VALUE!</v>
      </c>
      <c r="AG34" s="44" t="e">
        <f t="shared" si="10"/>
        <v>#VALUE!</v>
      </c>
      <c r="AH34" s="45" t="s">
        <v>19</v>
      </c>
      <c r="AI34" s="46">
        <f>_xlfn.AGGREGATE(9,6,C34:AG34)</f>
        <v>0</v>
      </c>
      <c r="AJ34" s="28"/>
    </row>
    <row r="35" spans="2:38" hidden="1" x14ac:dyDescent="0.15">
      <c r="B35" s="60" t="s">
        <v>34</v>
      </c>
      <c r="C35" s="47" t="e">
        <f t="shared" ref="C35:AG35" si="11">IF(AND(DAY(C26)&gt;=22,DAY(C26)&lt;=28,C27="土",OR(C32="休",C32="雨")),1,0)</f>
        <v>#VALUE!</v>
      </c>
      <c r="D35" s="47" t="e">
        <f t="shared" si="11"/>
        <v>#VALUE!</v>
      </c>
      <c r="E35" s="47" t="e">
        <f t="shared" si="11"/>
        <v>#VALUE!</v>
      </c>
      <c r="F35" s="47" t="e">
        <f t="shared" si="11"/>
        <v>#VALUE!</v>
      </c>
      <c r="G35" s="47" t="e">
        <f t="shared" si="11"/>
        <v>#VALUE!</v>
      </c>
      <c r="H35" s="47" t="e">
        <f t="shared" si="11"/>
        <v>#VALUE!</v>
      </c>
      <c r="I35" s="47" t="e">
        <f t="shared" si="11"/>
        <v>#VALUE!</v>
      </c>
      <c r="J35" s="47" t="e">
        <f t="shared" si="11"/>
        <v>#VALUE!</v>
      </c>
      <c r="K35" s="47" t="e">
        <f t="shared" si="11"/>
        <v>#VALUE!</v>
      </c>
      <c r="L35" s="47" t="e">
        <f t="shared" si="11"/>
        <v>#VALUE!</v>
      </c>
      <c r="M35" s="47" t="e">
        <f t="shared" si="11"/>
        <v>#VALUE!</v>
      </c>
      <c r="N35" s="47" t="e">
        <f t="shared" si="11"/>
        <v>#VALUE!</v>
      </c>
      <c r="O35" s="47" t="e">
        <f t="shared" si="11"/>
        <v>#VALUE!</v>
      </c>
      <c r="P35" s="47" t="e">
        <f t="shared" si="11"/>
        <v>#VALUE!</v>
      </c>
      <c r="Q35" s="47" t="e">
        <f t="shared" si="11"/>
        <v>#VALUE!</v>
      </c>
      <c r="R35" s="47" t="e">
        <f t="shared" si="11"/>
        <v>#VALUE!</v>
      </c>
      <c r="S35" s="47" t="e">
        <f t="shared" si="11"/>
        <v>#VALUE!</v>
      </c>
      <c r="T35" s="47" t="e">
        <f t="shared" si="11"/>
        <v>#VALUE!</v>
      </c>
      <c r="U35" s="47" t="e">
        <f t="shared" si="11"/>
        <v>#VALUE!</v>
      </c>
      <c r="V35" s="47" t="e">
        <f t="shared" si="11"/>
        <v>#VALUE!</v>
      </c>
      <c r="W35" s="47" t="e">
        <f t="shared" si="11"/>
        <v>#VALUE!</v>
      </c>
      <c r="X35" s="47" t="e">
        <f t="shared" si="11"/>
        <v>#VALUE!</v>
      </c>
      <c r="Y35" s="47" t="e">
        <f t="shared" si="11"/>
        <v>#VALUE!</v>
      </c>
      <c r="Z35" s="47" t="e">
        <f t="shared" si="11"/>
        <v>#VALUE!</v>
      </c>
      <c r="AA35" s="47" t="e">
        <f t="shared" si="11"/>
        <v>#VALUE!</v>
      </c>
      <c r="AB35" s="47" t="e">
        <f t="shared" si="11"/>
        <v>#VALUE!</v>
      </c>
      <c r="AC35" s="47" t="e">
        <f t="shared" si="11"/>
        <v>#VALUE!</v>
      </c>
      <c r="AD35" s="47" t="e">
        <f t="shared" si="11"/>
        <v>#VALUE!</v>
      </c>
      <c r="AE35" s="47" t="e">
        <f t="shared" si="11"/>
        <v>#VALUE!</v>
      </c>
      <c r="AF35" s="47" t="e">
        <f t="shared" si="11"/>
        <v>#VALUE!</v>
      </c>
      <c r="AG35" s="47" t="e">
        <f t="shared" si="11"/>
        <v>#VALUE!</v>
      </c>
      <c r="AH35" s="48" t="s">
        <v>20</v>
      </c>
      <c r="AI35" s="46">
        <f>_xlfn.AGGREGATE(9,6,C35:AG35)</f>
        <v>0</v>
      </c>
      <c r="AJ35" s="28"/>
    </row>
    <row r="36" spans="2:38" hidden="1" x14ac:dyDescent="0.15">
      <c r="B36" s="60" t="s">
        <v>35</v>
      </c>
      <c r="C36" s="44" t="e">
        <f>IF(AND(DAY(C26)&gt;=8,DAY(C26)&lt;=14,C27="土"),1,0)</f>
        <v>#VALUE!</v>
      </c>
      <c r="D36" s="44" t="e">
        <f>IF(AND(DAY(D26)&gt;=8,DAY(D26)&lt;=14,D27="土"),1,0)</f>
        <v>#VALUE!</v>
      </c>
      <c r="E36" s="44" t="e">
        <f t="shared" ref="E36:AG36" si="12">IF(AND(DAY(E26)&gt;=8,DAY(E26)&lt;=14,E27="土"),1,0)</f>
        <v>#VALUE!</v>
      </c>
      <c r="F36" s="44" t="e">
        <f t="shared" si="12"/>
        <v>#VALUE!</v>
      </c>
      <c r="G36" s="44" t="e">
        <f t="shared" si="12"/>
        <v>#VALUE!</v>
      </c>
      <c r="H36" s="44" t="e">
        <f t="shared" si="12"/>
        <v>#VALUE!</v>
      </c>
      <c r="I36" s="44" t="e">
        <f t="shared" si="12"/>
        <v>#VALUE!</v>
      </c>
      <c r="J36" s="44" t="e">
        <f t="shared" si="12"/>
        <v>#VALUE!</v>
      </c>
      <c r="K36" s="44" t="e">
        <f t="shared" si="12"/>
        <v>#VALUE!</v>
      </c>
      <c r="L36" s="44" t="e">
        <f t="shared" si="12"/>
        <v>#VALUE!</v>
      </c>
      <c r="M36" s="44" t="e">
        <f t="shared" si="12"/>
        <v>#VALUE!</v>
      </c>
      <c r="N36" s="44" t="e">
        <f t="shared" si="12"/>
        <v>#VALUE!</v>
      </c>
      <c r="O36" s="44" t="e">
        <f t="shared" si="12"/>
        <v>#VALUE!</v>
      </c>
      <c r="P36" s="44" t="e">
        <f t="shared" si="12"/>
        <v>#VALUE!</v>
      </c>
      <c r="Q36" s="44" t="e">
        <f t="shared" si="12"/>
        <v>#VALUE!</v>
      </c>
      <c r="R36" s="44" t="e">
        <f t="shared" si="12"/>
        <v>#VALUE!</v>
      </c>
      <c r="S36" s="44" t="e">
        <f t="shared" si="12"/>
        <v>#VALUE!</v>
      </c>
      <c r="T36" s="44" t="e">
        <f t="shared" si="12"/>
        <v>#VALUE!</v>
      </c>
      <c r="U36" s="44" t="e">
        <f t="shared" si="12"/>
        <v>#VALUE!</v>
      </c>
      <c r="V36" s="44" t="e">
        <f t="shared" si="12"/>
        <v>#VALUE!</v>
      </c>
      <c r="W36" s="44" t="e">
        <f t="shared" si="12"/>
        <v>#VALUE!</v>
      </c>
      <c r="X36" s="44" t="e">
        <f t="shared" si="12"/>
        <v>#VALUE!</v>
      </c>
      <c r="Y36" s="44" t="e">
        <f t="shared" si="12"/>
        <v>#VALUE!</v>
      </c>
      <c r="Z36" s="44" t="e">
        <f t="shared" si="12"/>
        <v>#VALUE!</v>
      </c>
      <c r="AA36" s="44" t="e">
        <f t="shared" si="12"/>
        <v>#VALUE!</v>
      </c>
      <c r="AB36" s="44" t="e">
        <f t="shared" si="12"/>
        <v>#VALUE!</v>
      </c>
      <c r="AC36" s="44" t="e">
        <f t="shared" si="12"/>
        <v>#VALUE!</v>
      </c>
      <c r="AD36" s="44" t="e">
        <f t="shared" si="12"/>
        <v>#VALUE!</v>
      </c>
      <c r="AE36" s="44" t="e">
        <f t="shared" si="12"/>
        <v>#VALUE!</v>
      </c>
      <c r="AF36" s="44" t="e">
        <f t="shared" si="12"/>
        <v>#VALUE!</v>
      </c>
      <c r="AG36" s="44" t="e">
        <f t="shared" si="12"/>
        <v>#VALUE!</v>
      </c>
      <c r="AH36" s="45" t="s">
        <v>19</v>
      </c>
      <c r="AI36" s="46">
        <f>_xlfn.AGGREGATE(9,6,C36:AG36)</f>
        <v>0</v>
      </c>
      <c r="AJ36" s="28"/>
    </row>
    <row r="37" spans="2:38" hidden="1" x14ac:dyDescent="0.15">
      <c r="B37" s="60" t="s">
        <v>36</v>
      </c>
      <c r="C37" s="47" t="e">
        <f>IF(AND(DAY(C26)&gt;=8,DAY(C26)&lt;=14,C27="土",OR(C32="休",C32="雨")),1,0)</f>
        <v>#VALUE!</v>
      </c>
      <c r="D37" s="47" t="e">
        <f>IF(AND(DAY(D26)&gt;=8,DAY(D26)&lt;=14,D27="土",OR(D32="休",D32="雨")),1,0)</f>
        <v>#VALUE!</v>
      </c>
      <c r="E37" s="47" t="e">
        <f t="shared" ref="E37:AG37" si="13">IF(AND(DAY(E26)&gt;=8,DAY(E26)&lt;=14,E27="土",OR(E32="休",E32="雨")),1,0)</f>
        <v>#VALUE!</v>
      </c>
      <c r="F37" s="47" t="e">
        <f t="shared" si="13"/>
        <v>#VALUE!</v>
      </c>
      <c r="G37" s="47" t="e">
        <f t="shared" si="13"/>
        <v>#VALUE!</v>
      </c>
      <c r="H37" s="47" t="e">
        <f t="shared" si="13"/>
        <v>#VALUE!</v>
      </c>
      <c r="I37" s="47" t="e">
        <f t="shared" si="13"/>
        <v>#VALUE!</v>
      </c>
      <c r="J37" s="47" t="e">
        <f t="shared" si="13"/>
        <v>#VALUE!</v>
      </c>
      <c r="K37" s="47" t="e">
        <f t="shared" si="13"/>
        <v>#VALUE!</v>
      </c>
      <c r="L37" s="47" t="e">
        <f t="shared" si="13"/>
        <v>#VALUE!</v>
      </c>
      <c r="M37" s="47" t="e">
        <f t="shared" si="13"/>
        <v>#VALUE!</v>
      </c>
      <c r="N37" s="47" t="e">
        <f t="shared" si="13"/>
        <v>#VALUE!</v>
      </c>
      <c r="O37" s="47" t="e">
        <f t="shared" si="13"/>
        <v>#VALUE!</v>
      </c>
      <c r="P37" s="47" t="e">
        <f t="shared" si="13"/>
        <v>#VALUE!</v>
      </c>
      <c r="Q37" s="47" t="e">
        <f t="shared" si="13"/>
        <v>#VALUE!</v>
      </c>
      <c r="R37" s="47" t="e">
        <f t="shared" si="13"/>
        <v>#VALUE!</v>
      </c>
      <c r="S37" s="47" t="e">
        <f t="shared" si="13"/>
        <v>#VALUE!</v>
      </c>
      <c r="T37" s="47" t="e">
        <f t="shared" si="13"/>
        <v>#VALUE!</v>
      </c>
      <c r="U37" s="47" t="e">
        <f t="shared" si="13"/>
        <v>#VALUE!</v>
      </c>
      <c r="V37" s="47" t="e">
        <f t="shared" si="13"/>
        <v>#VALUE!</v>
      </c>
      <c r="W37" s="47" t="e">
        <f t="shared" si="13"/>
        <v>#VALUE!</v>
      </c>
      <c r="X37" s="47" t="e">
        <f t="shared" si="13"/>
        <v>#VALUE!</v>
      </c>
      <c r="Y37" s="47" t="e">
        <f t="shared" si="13"/>
        <v>#VALUE!</v>
      </c>
      <c r="Z37" s="47" t="e">
        <f t="shared" si="13"/>
        <v>#VALUE!</v>
      </c>
      <c r="AA37" s="47" t="e">
        <f t="shared" si="13"/>
        <v>#VALUE!</v>
      </c>
      <c r="AB37" s="47" t="e">
        <f t="shared" si="13"/>
        <v>#VALUE!</v>
      </c>
      <c r="AC37" s="47" t="e">
        <f t="shared" si="13"/>
        <v>#VALUE!</v>
      </c>
      <c r="AD37" s="47" t="e">
        <f t="shared" si="13"/>
        <v>#VALUE!</v>
      </c>
      <c r="AE37" s="47" t="e">
        <f t="shared" si="13"/>
        <v>#VALUE!</v>
      </c>
      <c r="AF37" s="47" t="e">
        <f t="shared" si="13"/>
        <v>#VALUE!</v>
      </c>
      <c r="AG37" s="47" t="e">
        <f t="shared" si="13"/>
        <v>#VALUE!</v>
      </c>
      <c r="AH37" s="48" t="s">
        <v>20</v>
      </c>
      <c r="AI37" s="46">
        <f>_xlfn.AGGREGATE(9,6,C37:AG37)</f>
        <v>0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 t="e">
        <f>YEAR(C42)</f>
        <v>#VALUE!</v>
      </c>
      <c r="D39" s="2" t="e">
        <f>MONTH(C42)</f>
        <v>#VALUE!</v>
      </c>
    </row>
    <row r="40" spans="2:38" x14ac:dyDescent="0.15">
      <c r="B40" s="6" t="s">
        <v>14</v>
      </c>
      <c r="C40" s="116" t="e">
        <f>C42</f>
        <v>#VALUE!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2"/>
    </row>
    <row r="41" spans="2:38" hidden="1" x14ac:dyDescent="0.15">
      <c r="B41" s="34"/>
      <c r="C41" s="22" t="e">
        <f>DATE($C39,$D39,1)</f>
        <v>#VALUE!</v>
      </c>
      <c r="D41" s="22" t="e">
        <f t="shared" ref="D41:AG41" si="14">C41+1</f>
        <v>#VALUE!</v>
      </c>
      <c r="E41" s="22" t="e">
        <f t="shared" si="14"/>
        <v>#VALUE!</v>
      </c>
      <c r="F41" s="22" t="e">
        <f t="shared" si="14"/>
        <v>#VALUE!</v>
      </c>
      <c r="G41" s="22" t="e">
        <f t="shared" si="14"/>
        <v>#VALUE!</v>
      </c>
      <c r="H41" s="22" t="e">
        <f t="shared" si="14"/>
        <v>#VALUE!</v>
      </c>
      <c r="I41" s="22" t="e">
        <f t="shared" si="14"/>
        <v>#VALUE!</v>
      </c>
      <c r="J41" s="22" t="e">
        <f t="shared" si="14"/>
        <v>#VALUE!</v>
      </c>
      <c r="K41" s="22" t="e">
        <f t="shared" si="14"/>
        <v>#VALUE!</v>
      </c>
      <c r="L41" s="22" t="e">
        <f t="shared" si="14"/>
        <v>#VALUE!</v>
      </c>
      <c r="M41" s="22" t="e">
        <f t="shared" si="14"/>
        <v>#VALUE!</v>
      </c>
      <c r="N41" s="22" t="e">
        <f t="shared" si="14"/>
        <v>#VALUE!</v>
      </c>
      <c r="O41" s="22" t="e">
        <f t="shared" si="14"/>
        <v>#VALUE!</v>
      </c>
      <c r="P41" s="22" t="e">
        <f t="shared" si="14"/>
        <v>#VALUE!</v>
      </c>
      <c r="Q41" s="22" t="e">
        <f t="shared" si="14"/>
        <v>#VALUE!</v>
      </c>
      <c r="R41" s="22" t="e">
        <f t="shared" si="14"/>
        <v>#VALUE!</v>
      </c>
      <c r="S41" s="22" t="e">
        <f t="shared" si="14"/>
        <v>#VALUE!</v>
      </c>
      <c r="T41" s="22" t="e">
        <f t="shared" si="14"/>
        <v>#VALUE!</v>
      </c>
      <c r="U41" s="22" t="e">
        <f t="shared" si="14"/>
        <v>#VALUE!</v>
      </c>
      <c r="V41" s="22" t="e">
        <f t="shared" si="14"/>
        <v>#VALUE!</v>
      </c>
      <c r="W41" s="22" t="e">
        <f t="shared" si="14"/>
        <v>#VALUE!</v>
      </c>
      <c r="X41" s="22" t="e">
        <f t="shared" si="14"/>
        <v>#VALUE!</v>
      </c>
      <c r="Y41" s="22" t="e">
        <f t="shared" si="14"/>
        <v>#VALUE!</v>
      </c>
      <c r="Z41" s="22" t="e">
        <f t="shared" si="14"/>
        <v>#VALUE!</v>
      </c>
      <c r="AA41" s="22" t="e">
        <f t="shared" si="14"/>
        <v>#VALUE!</v>
      </c>
      <c r="AB41" s="22" t="e">
        <f t="shared" si="14"/>
        <v>#VALUE!</v>
      </c>
      <c r="AC41" s="22" t="e">
        <f t="shared" si="14"/>
        <v>#VALUE!</v>
      </c>
      <c r="AD41" s="22" t="e">
        <f t="shared" si="14"/>
        <v>#VALUE!</v>
      </c>
      <c r="AE41" s="22" t="e">
        <f t="shared" si="14"/>
        <v>#VALUE!</v>
      </c>
      <c r="AF41" s="22" t="e">
        <f t="shared" si="14"/>
        <v>#VALUE!</v>
      </c>
      <c r="AG41" s="22" t="e">
        <f t="shared" si="14"/>
        <v>#VALUE!</v>
      </c>
      <c r="AH41" s="35"/>
      <c r="AI41" s="36"/>
    </row>
    <row r="42" spans="2:38" x14ac:dyDescent="0.15">
      <c r="B42" s="20" t="s">
        <v>15</v>
      </c>
      <c r="C42" s="37" t="e">
        <f>IF(EDATE(C25,1)&gt;$G$5,"",EDATE(C25,1))</f>
        <v>#VALUE!</v>
      </c>
      <c r="D42" s="22" t="e">
        <f t="shared" ref="D42:AG42" si="15">IF(D41&gt;$G$5,"",IF(C42=EOMONTH(DATE($C39,$D39,1),0),"",IF(C42="","",C42+1)))</f>
        <v>#VALUE!</v>
      </c>
      <c r="E42" s="22" t="e">
        <f t="shared" si="15"/>
        <v>#VALUE!</v>
      </c>
      <c r="F42" s="22" t="e">
        <f t="shared" si="15"/>
        <v>#VALUE!</v>
      </c>
      <c r="G42" s="22" t="e">
        <f t="shared" si="15"/>
        <v>#VALUE!</v>
      </c>
      <c r="H42" s="22" t="e">
        <f t="shared" si="15"/>
        <v>#VALUE!</v>
      </c>
      <c r="I42" s="22" t="e">
        <f t="shared" si="15"/>
        <v>#VALUE!</v>
      </c>
      <c r="J42" s="22" t="e">
        <f t="shared" si="15"/>
        <v>#VALUE!</v>
      </c>
      <c r="K42" s="22" t="e">
        <f t="shared" si="15"/>
        <v>#VALUE!</v>
      </c>
      <c r="L42" s="22" t="e">
        <f t="shared" si="15"/>
        <v>#VALUE!</v>
      </c>
      <c r="M42" s="22" t="e">
        <f t="shared" si="15"/>
        <v>#VALUE!</v>
      </c>
      <c r="N42" s="22" t="e">
        <f t="shared" si="15"/>
        <v>#VALUE!</v>
      </c>
      <c r="O42" s="22" t="e">
        <f t="shared" si="15"/>
        <v>#VALUE!</v>
      </c>
      <c r="P42" s="22" t="e">
        <f t="shared" si="15"/>
        <v>#VALUE!</v>
      </c>
      <c r="Q42" s="22" t="e">
        <f t="shared" si="15"/>
        <v>#VALUE!</v>
      </c>
      <c r="R42" s="22" t="e">
        <f t="shared" si="15"/>
        <v>#VALUE!</v>
      </c>
      <c r="S42" s="22" t="e">
        <f t="shared" si="15"/>
        <v>#VALUE!</v>
      </c>
      <c r="T42" s="22" t="e">
        <f t="shared" si="15"/>
        <v>#VALUE!</v>
      </c>
      <c r="U42" s="22" t="e">
        <f t="shared" si="15"/>
        <v>#VALUE!</v>
      </c>
      <c r="V42" s="22" t="e">
        <f t="shared" si="15"/>
        <v>#VALUE!</v>
      </c>
      <c r="W42" s="22" t="e">
        <f t="shared" si="15"/>
        <v>#VALUE!</v>
      </c>
      <c r="X42" s="22" t="e">
        <f t="shared" si="15"/>
        <v>#VALUE!</v>
      </c>
      <c r="Y42" s="22" t="e">
        <f t="shared" si="15"/>
        <v>#VALUE!</v>
      </c>
      <c r="Z42" s="22" t="e">
        <f t="shared" si="15"/>
        <v>#VALUE!</v>
      </c>
      <c r="AA42" s="22" t="e">
        <f t="shared" si="15"/>
        <v>#VALUE!</v>
      </c>
      <c r="AB42" s="22" t="e">
        <f t="shared" si="15"/>
        <v>#VALUE!</v>
      </c>
      <c r="AC42" s="22" t="e">
        <f t="shared" si="15"/>
        <v>#VALUE!</v>
      </c>
      <c r="AD42" s="22" t="e">
        <f t="shared" si="15"/>
        <v>#VALUE!</v>
      </c>
      <c r="AE42" s="22" t="e">
        <f t="shared" si="15"/>
        <v>#VALUE!</v>
      </c>
      <c r="AF42" s="22" t="e">
        <f t="shared" si="15"/>
        <v>#VALUE!</v>
      </c>
      <c r="AG42" s="22" t="e">
        <f t="shared" si="15"/>
        <v>#VALUE!</v>
      </c>
      <c r="AH42" s="23" t="s">
        <v>16</v>
      </c>
      <c r="AI42" s="59">
        <f>+COUNTIFS(C43:AG43,"土",C44:AG44,"")+COUNTIFS(C43:AG43,"日",C44:AG44,"")</f>
        <v>0</v>
      </c>
    </row>
    <row r="43" spans="2:38" s="25" customFormat="1" x14ac:dyDescent="0.15">
      <c r="B43" s="38" t="s">
        <v>5</v>
      </c>
      <c r="C43" s="61" t="str">
        <f>IFERROR(TEXT(WEEKDAY(+C42),"aaa"),"")</f>
        <v/>
      </c>
      <c r="D43" s="61" t="str">
        <f t="shared" ref="D43:AG43" si="16">IFERROR(TEXT(WEEKDAY(+D42),"aaa"),"")</f>
        <v/>
      </c>
      <c r="E43" s="61" t="str">
        <f t="shared" si="16"/>
        <v/>
      </c>
      <c r="F43" s="61" t="str">
        <f t="shared" si="16"/>
        <v/>
      </c>
      <c r="G43" s="61" t="str">
        <f t="shared" si="16"/>
        <v/>
      </c>
      <c r="H43" s="61" t="str">
        <f t="shared" si="16"/>
        <v/>
      </c>
      <c r="I43" s="61" t="str">
        <f t="shared" si="16"/>
        <v/>
      </c>
      <c r="J43" s="61" t="str">
        <f t="shared" si="16"/>
        <v/>
      </c>
      <c r="K43" s="61" t="str">
        <f t="shared" si="16"/>
        <v/>
      </c>
      <c r="L43" s="61" t="str">
        <f t="shared" si="16"/>
        <v/>
      </c>
      <c r="M43" s="61" t="str">
        <f t="shared" si="16"/>
        <v/>
      </c>
      <c r="N43" s="61" t="str">
        <f t="shared" si="16"/>
        <v/>
      </c>
      <c r="O43" s="61" t="str">
        <f t="shared" si="16"/>
        <v/>
      </c>
      <c r="P43" s="61" t="str">
        <f t="shared" si="16"/>
        <v/>
      </c>
      <c r="Q43" s="61" t="str">
        <f t="shared" si="16"/>
        <v/>
      </c>
      <c r="R43" s="61" t="str">
        <f t="shared" si="16"/>
        <v/>
      </c>
      <c r="S43" s="61" t="str">
        <f t="shared" si="16"/>
        <v/>
      </c>
      <c r="T43" s="61" t="str">
        <f t="shared" si="16"/>
        <v/>
      </c>
      <c r="U43" s="61" t="str">
        <f t="shared" si="16"/>
        <v/>
      </c>
      <c r="V43" s="61" t="str">
        <f t="shared" si="16"/>
        <v/>
      </c>
      <c r="W43" s="61" t="str">
        <f t="shared" si="16"/>
        <v/>
      </c>
      <c r="X43" s="61" t="str">
        <f t="shared" si="16"/>
        <v/>
      </c>
      <c r="Y43" s="61" t="str">
        <f t="shared" si="16"/>
        <v/>
      </c>
      <c r="Z43" s="61" t="str">
        <f t="shared" si="16"/>
        <v/>
      </c>
      <c r="AA43" s="61" t="str">
        <f t="shared" si="16"/>
        <v/>
      </c>
      <c r="AB43" s="61" t="str">
        <f t="shared" si="16"/>
        <v/>
      </c>
      <c r="AC43" s="61" t="str">
        <f t="shared" si="16"/>
        <v/>
      </c>
      <c r="AD43" s="61" t="str">
        <f t="shared" si="16"/>
        <v/>
      </c>
      <c r="AE43" s="61" t="str">
        <f t="shared" si="16"/>
        <v/>
      </c>
      <c r="AF43" s="61" t="str">
        <f t="shared" si="16"/>
        <v/>
      </c>
      <c r="AG43" s="61" t="str">
        <f t="shared" si="16"/>
        <v/>
      </c>
      <c r="AH43" s="23" t="s">
        <v>18</v>
      </c>
      <c r="AI43" s="59">
        <f>+COUNTIF(C44:AG44,"夏休")+COUNTIF(C44:AG44,"冬休")+COUNTIF(C44:AG44,"中止")</f>
        <v>0</v>
      </c>
      <c r="AL43" s="58"/>
    </row>
    <row r="44" spans="2:38" s="25" customFormat="1" ht="13.5" customHeight="1" x14ac:dyDescent="0.15">
      <c r="B44" s="83" t="s">
        <v>17</v>
      </c>
      <c r="C44" s="85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104"/>
      <c r="AH44" s="26" t="s">
        <v>2</v>
      </c>
      <c r="AI44" s="27">
        <f>COUNT(C42:AG42)-AI43</f>
        <v>0</v>
      </c>
      <c r="AL44" s="58"/>
    </row>
    <row r="45" spans="2:38" s="25" customFormat="1" ht="13.5" customHeight="1" x14ac:dyDescent="0.15">
      <c r="B45" s="84"/>
      <c r="C45" s="85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104"/>
      <c r="AH45" s="26" t="s">
        <v>6</v>
      </c>
      <c r="AI45" s="27">
        <f>+COUNTIF(C46:AG47,"休")</f>
        <v>0</v>
      </c>
      <c r="AJ45" s="28" t="e">
        <f>IF(AI46&gt;0.285,"",IF(AI45&lt;AI42,"←計画日数が足りません",""))</f>
        <v>#DIV/0!</v>
      </c>
      <c r="AL45" s="58"/>
    </row>
    <row r="46" spans="2:38" s="25" customFormat="1" ht="13.5" customHeight="1" x14ac:dyDescent="0.15">
      <c r="B46" s="105" t="s">
        <v>0</v>
      </c>
      <c r="C46" s="106"/>
      <c r="D46" s="103"/>
      <c r="E46" s="103"/>
      <c r="F46" s="103"/>
      <c r="G46" s="103"/>
      <c r="H46" s="103"/>
      <c r="I46" s="103"/>
      <c r="J46" s="107"/>
      <c r="K46" s="103"/>
      <c r="L46" s="103"/>
      <c r="M46" s="103"/>
      <c r="N46" s="103"/>
      <c r="O46" s="103"/>
      <c r="P46" s="103"/>
      <c r="Q46" s="107"/>
      <c r="R46" s="103"/>
      <c r="S46" s="103"/>
      <c r="T46" s="103"/>
      <c r="U46" s="103"/>
      <c r="V46" s="103"/>
      <c r="W46" s="103"/>
      <c r="X46" s="107"/>
      <c r="Y46" s="103"/>
      <c r="Z46" s="103"/>
      <c r="AA46" s="103"/>
      <c r="AB46" s="103"/>
      <c r="AC46" s="103"/>
      <c r="AD46" s="103"/>
      <c r="AE46" s="107"/>
      <c r="AF46" s="103"/>
      <c r="AG46" s="109"/>
      <c r="AH46" s="26" t="s">
        <v>8</v>
      </c>
      <c r="AI46" s="29" t="e">
        <f>+AI45/AI44</f>
        <v>#DIV/0!</v>
      </c>
      <c r="AL46" s="58"/>
    </row>
    <row r="47" spans="2:38" s="25" customFormat="1" x14ac:dyDescent="0.15">
      <c r="B47" s="105"/>
      <c r="C47" s="106"/>
      <c r="D47" s="103"/>
      <c r="E47" s="103"/>
      <c r="F47" s="103"/>
      <c r="G47" s="103"/>
      <c r="H47" s="103"/>
      <c r="I47" s="103"/>
      <c r="J47" s="107"/>
      <c r="K47" s="103"/>
      <c r="L47" s="103"/>
      <c r="M47" s="103"/>
      <c r="N47" s="103"/>
      <c r="O47" s="103"/>
      <c r="P47" s="103"/>
      <c r="Q47" s="107"/>
      <c r="R47" s="103"/>
      <c r="S47" s="103"/>
      <c r="T47" s="103"/>
      <c r="U47" s="103"/>
      <c r="V47" s="103"/>
      <c r="W47" s="103"/>
      <c r="X47" s="107"/>
      <c r="Y47" s="103"/>
      <c r="Z47" s="103"/>
      <c r="AA47" s="103"/>
      <c r="AB47" s="103"/>
      <c r="AC47" s="103"/>
      <c r="AD47" s="103"/>
      <c r="AE47" s="107"/>
      <c r="AF47" s="103"/>
      <c r="AG47" s="109"/>
      <c r="AH47" s="26" t="s">
        <v>9</v>
      </c>
      <c r="AI47" s="27">
        <f>+COUNTA(C48:AG49)</f>
        <v>0</v>
      </c>
      <c r="AL47" s="58"/>
    </row>
    <row r="48" spans="2:38" s="25" customFormat="1" x14ac:dyDescent="0.15">
      <c r="B48" s="110" t="s">
        <v>7</v>
      </c>
      <c r="C48" s="112"/>
      <c r="D48" s="107"/>
      <c r="E48" s="107"/>
      <c r="F48" s="107"/>
      <c r="G48" s="107"/>
      <c r="H48" s="107"/>
      <c r="I48" s="107"/>
      <c r="J48" s="118"/>
      <c r="K48" s="107"/>
      <c r="L48" s="107"/>
      <c r="M48" s="107"/>
      <c r="N48" s="107"/>
      <c r="O48" s="107"/>
      <c r="P48" s="107"/>
      <c r="Q48" s="118"/>
      <c r="R48" s="107"/>
      <c r="S48" s="107"/>
      <c r="T48" s="107"/>
      <c r="U48" s="107"/>
      <c r="V48" s="107"/>
      <c r="W48" s="107"/>
      <c r="X48" s="118"/>
      <c r="Y48" s="107"/>
      <c r="Z48" s="107"/>
      <c r="AA48" s="107"/>
      <c r="AB48" s="107"/>
      <c r="AC48" s="107"/>
      <c r="AD48" s="107"/>
      <c r="AE48" s="118"/>
      <c r="AF48" s="107"/>
      <c r="AG48" s="114"/>
      <c r="AH48" s="30" t="s">
        <v>4</v>
      </c>
      <c r="AI48" s="31" t="e">
        <f>+AI47/AI44</f>
        <v>#DIV/0!</v>
      </c>
      <c r="AL48" s="15">
        <f>+COUNTIF(C46:AG47,"休")</f>
        <v>0</v>
      </c>
    </row>
    <row r="49" spans="2:38" s="25" customFormat="1" x14ac:dyDescent="0.15">
      <c r="B49" s="111"/>
      <c r="C49" s="113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15"/>
      <c r="AH49" s="32" t="s">
        <v>13</v>
      </c>
      <c r="AI49" s="33" t="str">
        <f>IF(7&gt;AI44,"対象外",IF(AI47&gt;=AI42,"OK","NG"))</f>
        <v>対象外</v>
      </c>
      <c r="AJ49" s="28" t="str">
        <f>IF(AI49="対象外","←７日間に満たない期間は達成判定の対象外",IF(AI49="NG","←月単位未達成","←月単位達成"))</f>
        <v>←７日間に満たない期間は達成判定の対象外</v>
      </c>
      <c r="AL49" s="57" t="str">
        <f>IF(7&gt;AI44,"対象外",IF(AL48&gt;=AI42,"OK","NG"))</f>
        <v>対象外</v>
      </c>
    </row>
    <row r="50" spans="2:38" hidden="1" x14ac:dyDescent="0.15">
      <c r="B50" s="60" t="s">
        <v>33</v>
      </c>
      <c r="C50" s="44" t="e">
        <f t="shared" ref="C50:AG50" si="17">IF(AND(DAY(C42)&gt;=22,DAY(C42)&lt;=28,C43="土"),1,0)</f>
        <v>#VALUE!</v>
      </c>
      <c r="D50" s="44" t="e">
        <f t="shared" si="17"/>
        <v>#VALUE!</v>
      </c>
      <c r="E50" s="44" t="e">
        <f t="shared" si="17"/>
        <v>#VALUE!</v>
      </c>
      <c r="F50" s="44" t="e">
        <f t="shared" si="17"/>
        <v>#VALUE!</v>
      </c>
      <c r="G50" s="44" t="e">
        <f t="shared" si="17"/>
        <v>#VALUE!</v>
      </c>
      <c r="H50" s="44" t="e">
        <f t="shared" si="17"/>
        <v>#VALUE!</v>
      </c>
      <c r="I50" s="44" t="e">
        <f t="shared" si="17"/>
        <v>#VALUE!</v>
      </c>
      <c r="J50" s="44" t="e">
        <f t="shared" si="17"/>
        <v>#VALUE!</v>
      </c>
      <c r="K50" s="44" t="e">
        <f t="shared" si="17"/>
        <v>#VALUE!</v>
      </c>
      <c r="L50" s="44" t="e">
        <f t="shared" si="17"/>
        <v>#VALUE!</v>
      </c>
      <c r="M50" s="44" t="e">
        <f t="shared" si="17"/>
        <v>#VALUE!</v>
      </c>
      <c r="N50" s="44" t="e">
        <f t="shared" si="17"/>
        <v>#VALUE!</v>
      </c>
      <c r="O50" s="44" t="e">
        <f t="shared" si="17"/>
        <v>#VALUE!</v>
      </c>
      <c r="P50" s="44" t="e">
        <f t="shared" si="17"/>
        <v>#VALUE!</v>
      </c>
      <c r="Q50" s="44" t="e">
        <f t="shared" si="17"/>
        <v>#VALUE!</v>
      </c>
      <c r="R50" s="44" t="e">
        <f t="shared" si="17"/>
        <v>#VALUE!</v>
      </c>
      <c r="S50" s="44" t="e">
        <f t="shared" si="17"/>
        <v>#VALUE!</v>
      </c>
      <c r="T50" s="44" t="e">
        <f t="shared" si="17"/>
        <v>#VALUE!</v>
      </c>
      <c r="U50" s="44" t="e">
        <f t="shared" si="17"/>
        <v>#VALUE!</v>
      </c>
      <c r="V50" s="44" t="e">
        <f t="shared" si="17"/>
        <v>#VALUE!</v>
      </c>
      <c r="W50" s="44" t="e">
        <f t="shared" si="17"/>
        <v>#VALUE!</v>
      </c>
      <c r="X50" s="44" t="e">
        <f t="shared" si="17"/>
        <v>#VALUE!</v>
      </c>
      <c r="Y50" s="44" t="e">
        <f t="shared" si="17"/>
        <v>#VALUE!</v>
      </c>
      <c r="Z50" s="44" t="e">
        <f t="shared" si="17"/>
        <v>#VALUE!</v>
      </c>
      <c r="AA50" s="44" t="e">
        <f t="shared" si="17"/>
        <v>#VALUE!</v>
      </c>
      <c r="AB50" s="44" t="e">
        <f t="shared" si="17"/>
        <v>#VALUE!</v>
      </c>
      <c r="AC50" s="44" t="e">
        <f t="shared" si="17"/>
        <v>#VALUE!</v>
      </c>
      <c r="AD50" s="44" t="e">
        <f t="shared" si="17"/>
        <v>#VALUE!</v>
      </c>
      <c r="AE50" s="44" t="e">
        <f t="shared" si="17"/>
        <v>#VALUE!</v>
      </c>
      <c r="AF50" s="44" t="e">
        <f t="shared" si="17"/>
        <v>#VALUE!</v>
      </c>
      <c r="AG50" s="44" t="e">
        <f t="shared" si="17"/>
        <v>#VALUE!</v>
      </c>
      <c r="AH50" s="45" t="s">
        <v>19</v>
      </c>
      <c r="AI50" s="46">
        <f>_xlfn.AGGREGATE(9,6,C50:AG50)</f>
        <v>0</v>
      </c>
      <c r="AJ50" s="28"/>
    </row>
    <row r="51" spans="2:38" hidden="1" x14ac:dyDescent="0.15">
      <c r="B51" s="60" t="s">
        <v>34</v>
      </c>
      <c r="C51" s="47" t="e">
        <f t="shared" ref="C51:AG51" si="18">IF(AND(DAY(C42)&gt;=22,DAY(C42)&lt;=28,C43="土",OR(C48="休",C48="雨")),1,0)</f>
        <v>#VALUE!</v>
      </c>
      <c r="D51" s="47" t="e">
        <f t="shared" si="18"/>
        <v>#VALUE!</v>
      </c>
      <c r="E51" s="47" t="e">
        <f t="shared" si="18"/>
        <v>#VALUE!</v>
      </c>
      <c r="F51" s="47" t="e">
        <f t="shared" si="18"/>
        <v>#VALUE!</v>
      </c>
      <c r="G51" s="47" t="e">
        <f t="shared" si="18"/>
        <v>#VALUE!</v>
      </c>
      <c r="H51" s="47" t="e">
        <f t="shared" si="18"/>
        <v>#VALUE!</v>
      </c>
      <c r="I51" s="47" t="e">
        <f t="shared" si="18"/>
        <v>#VALUE!</v>
      </c>
      <c r="J51" s="47" t="e">
        <f t="shared" si="18"/>
        <v>#VALUE!</v>
      </c>
      <c r="K51" s="47" t="e">
        <f t="shared" si="18"/>
        <v>#VALUE!</v>
      </c>
      <c r="L51" s="47" t="e">
        <f t="shared" si="18"/>
        <v>#VALUE!</v>
      </c>
      <c r="M51" s="47" t="e">
        <f t="shared" si="18"/>
        <v>#VALUE!</v>
      </c>
      <c r="N51" s="47" t="e">
        <f t="shared" si="18"/>
        <v>#VALUE!</v>
      </c>
      <c r="O51" s="47" t="e">
        <f t="shared" si="18"/>
        <v>#VALUE!</v>
      </c>
      <c r="P51" s="47" t="e">
        <f t="shared" si="18"/>
        <v>#VALUE!</v>
      </c>
      <c r="Q51" s="47" t="e">
        <f t="shared" si="18"/>
        <v>#VALUE!</v>
      </c>
      <c r="R51" s="47" t="e">
        <f t="shared" si="18"/>
        <v>#VALUE!</v>
      </c>
      <c r="S51" s="47" t="e">
        <f t="shared" si="18"/>
        <v>#VALUE!</v>
      </c>
      <c r="T51" s="47" t="e">
        <f t="shared" si="18"/>
        <v>#VALUE!</v>
      </c>
      <c r="U51" s="47" t="e">
        <f t="shared" si="18"/>
        <v>#VALUE!</v>
      </c>
      <c r="V51" s="47" t="e">
        <f t="shared" si="18"/>
        <v>#VALUE!</v>
      </c>
      <c r="W51" s="47" t="e">
        <f t="shared" si="18"/>
        <v>#VALUE!</v>
      </c>
      <c r="X51" s="47" t="e">
        <f t="shared" si="18"/>
        <v>#VALUE!</v>
      </c>
      <c r="Y51" s="47" t="e">
        <f t="shared" si="18"/>
        <v>#VALUE!</v>
      </c>
      <c r="Z51" s="47" t="e">
        <f t="shared" si="18"/>
        <v>#VALUE!</v>
      </c>
      <c r="AA51" s="47" t="e">
        <f t="shared" si="18"/>
        <v>#VALUE!</v>
      </c>
      <c r="AB51" s="47" t="e">
        <f t="shared" si="18"/>
        <v>#VALUE!</v>
      </c>
      <c r="AC51" s="47" t="e">
        <f t="shared" si="18"/>
        <v>#VALUE!</v>
      </c>
      <c r="AD51" s="47" t="e">
        <f t="shared" si="18"/>
        <v>#VALUE!</v>
      </c>
      <c r="AE51" s="47" t="e">
        <f>IF(AND(DAY(AE42)&gt;=22,DAY(AE42)&lt;=28,AE43="土",OR(AE48="休",AE48="雨")),1,0)</f>
        <v>#VALUE!</v>
      </c>
      <c r="AF51" s="47" t="e">
        <f>IF(AND(DAY(AF42)&gt;=22,DAY(AF42)&lt;=28,AF43="土",OR(AF48="休",AF48="雨")),1,0)</f>
        <v>#VALUE!</v>
      </c>
      <c r="AG51" s="47" t="e">
        <f t="shared" si="18"/>
        <v>#VALUE!</v>
      </c>
      <c r="AH51" s="48" t="s">
        <v>20</v>
      </c>
      <c r="AI51" s="46">
        <f>_xlfn.AGGREGATE(9,6,C51:AG51)</f>
        <v>0</v>
      </c>
      <c r="AJ51" s="28"/>
    </row>
    <row r="52" spans="2:38" hidden="1" x14ac:dyDescent="0.15">
      <c r="B52" s="60" t="s">
        <v>35</v>
      </c>
      <c r="C52" s="44" t="e">
        <f>IF(AND(DAY(C42)&gt;=8,DAY(C42)&lt;=14,C43="土"),1,0)</f>
        <v>#VALUE!</v>
      </c>
      <c r="D52" s="44" t="e">
        <f>IF(AND(DAY(D42)&gt;=8,DAY(D42)&lt;=14,D43="土"),1,0)</f>
        <v>#VALUE!</v>
      </c>
      <c r="E52" s="44" t="e">
        <f t="shared" ref="E52:AG52" si="19">IF(AND(DAY(E42)&gt;=8,DAY(E42)&lt;=14,E43="土"),1,0)</f>
        <v>#VALUE!</v>
      </c>
      <c r="F52" s="44" t="e">
        <f t="shared" si="19"/>
        <v>#VALUE!</v>
      </c>
      <c r="G52" s="44" t="e">
        <f t="shared" si="19"/>
        <v>#VALUE!</v>
      </c>
      <c r="H52" s="44" t="e">
        <f t="shared" si="19"/>
        <v>#VALUE!</v>
      </c>
      <c r="I52" s="44" t="e">
        <f t="shared" si="19"/>
        <v>#VALUE!</v>
      </c>
      <c r="J52" s="44" t="e">
        <f t="shared" si="19"/>
        <v>#VALUE!</v>
      </c>
      <c r="K52" s="44" t="e">
        <f t="shared" si="19"/>
        <v>#VALUE!</v>
      </c>
      <c r="L52" s="44" t="e">
        <f t="shared" si="19"/>
        <v>#VALUE!</v>
      </c>
      <c r="M52" s="44" t="e">
        <f t="shared" si="19"/>
        <v>#VALUE!</v>
      </c>
      <c r="N52" s="44" t="e">
        <f t="shared" si="19"/>
        <v>#VALUE!</v>
      </c>
      <c r="O52" s="44" t="e">
        <f t="shared" si="19"/>
        <v>#VALUE!</v>
      </c>
      <c r="P52" s="44" t="e">
        <f t="shared" si="19"/>
        <v>#VALUE!</v>
      </c>
      <c r="Q52" s="44" t="e">
        <f t="shared" si="19"/>
        <v>#VALUE!</v>
      </c>
      <c r="R52" s="44" t="e">
        <f t="shared" si="19"/>
        <v>#VALUE!</v>
      </c>
      <c r="S52" s="44" t="e">
        <f t="shared" si="19"/>
        <v>#VALUE!</v>
      </c>
      <c r="T52" s="44" t="e">
        <f t="shared" si="19"/>
        <v>#VALUE!</v>
      </c>
      <c r="U52" s="44" t="e">
        <f t="shared" si="19"/>
        <v>#VALUE!</v>
      </c>
      <c r="V52" s="44" t="e">
        <f t="shared" si="19"/>
        <v>#VALUE!</v>
      </c>
      <c r="W52" s="44" t="e">
        <f t="shared" si="19"/>
        <v>#VALUE!</v>
      </c>
      <c r="X52" s="44" t="e">
        <f t="shared" si="19"/>
        <v>#VALUE!</v>
      </c>
      <c r="Y52" s="44" t="e">
        <f t="shared" si="19"/>
        <v>#VALUE!</v>
      </c>
      <c r="Z52" s="44" t="e">
        <f t="shared" si="19"/>
        <v>#VALUE!</v>
      </c>
      <c r="AA52" s="44" t="e">
        <f t="shared" si="19"/>
        <v>#VALUE!</v>
      </c>
      <c r="AB52" s="44" t="e">
        <f t="shared" si="19"/>
        <v>#VALUE!</v>
      </c>
      <c r="AC52" s="44" t="e">
        <f t="shared" si="19"/>
        <v>#VALUE!</v>
      </c>
      <c r="AD52" s="44" t="e">
        <f t="shared" si="19"/>
        <v>#VALUE!</v>
      </c>
      <c r="AE52" s="44" t="e">
        <f t="shared" si="19"/>
        <v>#VALUE!</v>
      </c>
      <c r="AF52" s="44" t="e">
        <f t="shared" si="19"/>
        <v>#VALUE!</v>
      </c>
      <c r="AG52" s="44" t="e">
        <f t="shared" si="19"/>
        <v>#VALUE!</v>
      </c>
      <c r="AH52" s="45" t="s">
        <v>19</v>
      </c>
      <c r="AI52" s="46">
        <f>_xlfn.AGGREGATE(9,6,C52:AG52)</f>
        <v>0</v>
      </c>
      <c r="AJ52" s="28"/>
    </row>
    <row r="53" spans="2:38" hidden="1" x14ac:dyDescent="0.15">
      <c r="B53" s="60" t="s">
        <v>36</v>
      </c>
      <c r="C53" s="47" t="e">
        <f>IF(AND(DAY(C42)&gt;=8,DAY(C42)&lt;=14,C43="土",OR(C48="休",C48="雨")),1,0)</f>
        <v>#VALUE!</v>
      </c>
      <c r="D53" s="47" t="e">
        <f>IF(AND(DAY(D42)&gt;=8,DAY(D42)&lt;=14,D43="土",OR(D48="休",D48="雨")),1,0)</f>
        <v>#VALUE!</v>
      </c>
      <c r="E53" s="47" t="e">
        <f t="shared" ref="E53:AG53" si="20">IF(AND(DAY(E42)&gt;=8,DAY(E42)&lt;=14,E43="土",OR(E48="休",E48="雨")),1,0)</f>
        <v>#VALUE!</v>
      </c>
      <c r="F53" s="47" t="e">
        <f t="shared" si="20"/>
        <v>#VALUE!</v>
      </c>
      <c r="G53" s="47" t="e">
        <f t="shared" si="20"/>
        <v>#VALUE!</v>
      </c>
      <c r="H53" s="47" t="e">
        <f t="shared" si="20"/>
        <v>#VALUE!</v>
      </c>
      <c r="I53" s="47" t="e">
        <f t="shared" si="20"/>
        <v>#VALUE!</v>
      </c>
      <c r="J53" s="47" t="e">
        <f t="shared" si="20"/>
        <v>#VALUE!</v>
      </c>
      <c r="K53" s="47" t="e">
        <f t="shared" si="20"/>
        <v>#VALUE!</v>
      </c>
      <c r="L53" s="47" t="e">
        <f t="shared" si="20"/>
        <v>#VALUE!</v>
      </c>
      <c r="M53" s="47" t="e">
        <f t="shared" si="20"/>
        <v>#VALUE!</v>
      </c>
      <c r="N53" s="47" t="e">
        <f t="shared" si="20"/>
        <v>#VALUE!</v>
      </c>
      <c r="O53" s="47" t="e">
        <f t="shared" si="20"/>
        <v>#VALUE!</v>
      </c>
      <c r="P53" s="47" t="e">
        <f t="shared" si="20"/>
        <v>#VALUE!</v>
      </c>
      <c r="Q53" s="47" t="e">
        <f t="shared" si="20"/>
        <v>#VALUE!</v>
      </c>
      <c r="R53" s="47" t="e">
        <f t="shared" si="20"/>
        <v>#VALUE!</v>
      </c>
      <c r="S53" s="47" t="e">
        <f t="shared" si="20"/>
        <v>#VALUE!</v>
      </c>
      <c r="T53" s="47" t="e">
        <f t="shared" si="20"/>
        <v>#VALUE!</v>
      </c>
      <c r="U53" s="47" t="e">
        <f t="shared" si="20"/>
        <v>#VALUE!</v>
      </c>
      <c r="V53" s="47" t="e">
        <f t="shared" si="20"/>
        <v>#VALUE!</v>
      </c>
      <c r="W53" s="47" t="e">
        <f t="shared" si="20"/>
        <v>#VALUE!</v>
      </c>
      <c r="X53" s="47" t="e">
        <f t="shared" si="20"/>
        <v>#VALUE!</v>
      </c>
      <c r="Y53" s="47" t="e">
        <f t="shared" si="20"/>
        <v>#VALUE!</v>
      </c>
      <c r="Z53" s="47" t="e">
        <f t="shared" si="20"/>
        <v>#VALUE!</v>
      </c>
      <c r="AA53" s="47" t="e">
        <f t="shared" si="20"/>
        <v>#VALUE!</v>
      </c>
      <c r="AB53" s="47" t="e">
        <f t="shared" si="20"/>
        <v>#VALUE!</v>
      </c>
      <c r="AC53" s="47" t="e">
        <f t="shared" si="20"/>
        <v>#VALUE!</v>
      </c>
      <c r="AD53" s="47" t="e">
        <f t="shared" si="20"/>
        <v>#VALUE!</v>
      </c>
      <c r="AE53" s="47" t="e">
        <f t="shared" si="20"/>
        <v>#VALUE!</v>
      </c>
      <c r="AF53" s="47" t="e">
        <f t="shared" si="20"/>
        <v>#VALUE!</v>
      </c>
      <c r="AG53" s="47" t="e">
        <f t="shared" si="20"/>
        <v>#VALUE!</v>
      </c>
      <c r="AH53" s="48" t="s">
        <v>20</v>
      </c>
      <c r="AI53" s="46">
        <f>_xlfn.AGGREGATE(9,6,C53:AG53)</f>
        <v>0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58"/>
    </row>
    <row r="55" spans="2:38" hidden="1" x14ac:dyDescent="0.15">
      <c r="C55" s="2" t="e">
        <f>YEAR(C58)</f>
        <v>#VALUE!</v>
      </c>
      <c r="D55" s="2" t="e">
        <f>MONTH(C58)</f>
        <v>#VALUE!</v>
      </c>
    </row>
    <row r="56" spans="2:38" x14ac:dyDescent="0.15">
      <c r="B56" s="6" t="s">
        <v>14</v>
      </c>
      <c r="C56" s="116" t="e">
        <f>C58</f>
        <v>#VALUE!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</row>
    <row r="57" spans="2:38" hidden="1" x14ac:dyDescent="0.15">
      <c r="B57" s="34"/>
      <c r="C57" s="22" t="e">
        <f>DATE($C55,$D55,1)</f>
        <v>#VALUE!</v>
      </c>
      <c r="D57" s="22" t="e">
        <f t="shared" ref="D57:AG57" si="21">C57+1</f>
        <v>#VALUE!</v>
      </c>
      <c r="E57" s="22" t="e">
        <f t="shared" si="21"/>
        <v>#VALUE!</v>
      </c>
      <c r="F57" s="22" t="e">
        <f t="shared" si="21"/>
        <v>#VALUE!</v>
      </c>
      <c r="G57" s="22" t="e">
        <f t="shared" si="21"/>
        <v>#VALUE!</v>
      </c>
      <c r="H57" s="22" t="e">
        <f t="shared" si="21"/>
        <v>#VALUE!</v>
      </c>
      <c r="I57" s="22" t="e">
        <f t="shared" si="21"/>
        <v>#VALUE!</v>
      </c>
      <c r="J57" s="22" t="e">
        <f t="shared" si="21"/>
        <v>#VALUE!</v>
      </c>
      <c r="K57" s="22" t="e">
        <f t="shared" si="21"/>
        <v>#VALUE!</v>
      </c>
      <c r="L57" s="22" t="e">
        <f t="shared" si="21"/>
        <v>#VALUE!</v>
      </c>
      <c r="M57" s="22" t="e">
        <f t="shared" si="21"/>
        <v>#VALUE!</v>
      </c>
      <c r="N57" s="22" t="e">
        <f t="shared" si="21"/>
        <v>#VALUE!</v>
      </c>
      <c r="O57" s="22" t="e">
        <f t="shared" si="21"/>
        <v>#VALUE!</v>
      </c>
      <c r="P57" s="22" t="e">
        <f t="shared" si="21"/>
        <v>#VALUE!</v>
      </c>
      <c r="Q57" s="22" t="e">
        <f t="shared" si="21"/>
        <v>#VALUE!</v>
      </c>
      <c r="R57" s="22" t="e">
        <f t="shared" si="21"/>
        <v>#VALUE!</v>
      </c>
      <c r="S57" s="22" t="e">
        <f t="shared" si="21"/>
        <v>#VALUE!</v>
      </c>
      <c r="T57" s="22" t="e">
        <f t="shared" si="21"/>
        <v>#VALUE!</v>
      </c>
      <c r="U57" s="22" t="e">
        <f t="shared" si="21"/>
        <v>#VALUE!</v>
      </c>
      <c r="V57" s="22" t="e">
        <f t="shared" si="21"/>
        <v>#VALUE!</v>
      </c>
      <c r="W57" s="22" t="e">
        <f t="shared" si="21"/>
        <v>#VALUE!</v>
      </c>
      <c r="X57" s="22" t="e">
        <f t="shared" si="21"/>
        <v>#VALUE!</v>
      </c>
      <c r="Y57" s="22" t="e">
        <f t="shared" si="21"/>
        <v>#VALUE!</v>
      </c>
      <c r="Z57" s="22" t="e">
        <f t="shared" si="21"/>
        <v>#VALUE!</v>
      </c>
      <c r="AA57" s="22" t="e">
        <f t="shared" si="21"/>
        <v>#VALUE!</v>
      </c>
      <c r="AB57" s="22" t="e">
        <f t="shared" si="21"/>
        <v>#VALUE!</v>
      </c>
      <c r="AC57" s="22" t="e">
        <f t="shared" si="21"/>
        <v>#VALUE!</v>
      </c>
      <c r="AD57" s="22" t="e">
        <f t="shared" si="21"/>
        <v>#VALUE!</v>
      </c>
      <c r="AE57" s="22" t="e">
        <f t="shared" si="21"/>
        <v>#VALUE!</v>
      </c>
      <c r="AF57" s="22" t="e">
        <f t="shared" si="21"/>
        <v>#VALUE!</v>
      </c>
      <c r="AG57" s="22" t="e">
        <f t="shared" si="21"/>
        <v>#VALUE!</v>
      </c>
      <c r="AH57" s="35"/>
      <c r="AI57" s="36"/>
    </row>
    <row r="58" spans="2:38" x14ac:dyDescent="0.15">
      <c r="B58" s="20" t="s">
        <v>15</v>
      </c>
      <c r="C58" s="37" t="e">
        <f>IF(EDATE(C41,1)&gt;$G$5,"",EDATE(C41,1))</f>
        <v>#VALUE!</v>
      </c>
      <c r="D58" s="22" t="e">
        <f t="shared" ref="D58:AG58" si="22">IF(D57&gt;$G$5,"",IF(C58=EOMONTH(DATE($C55,$D55,1),0),"",IF(C58="","",C58+1)))</f>
        <v>#VALUE!</v>
      </c>
      <c r="E58" s="22" t="e">
        <f t="shared" si="22"/>
        <v>#VALUE!</v>
      </c>
      <c r="F58" s="22" t="e">
        <f t="shared" si="22"/>
        <v>#VALUE!</v>
      </c>
      <c r="G58" s="22" t="e">
        <f t="shared" si="22"/>
        <v>#VALUE!</v>
      </c>
      <c r="H58" s="22" t="e">
        <f t="shared" si="22"/>
        <v>#VALUE!</v>
      </c>
      <c r="I58" s="22" t="e">
        <f t="shared" si="22"/>
        <v>#VALUE!</v>
      </c>
      <c r="J58" s="22" t="e">
        <f t="shared" si="22"/>
        <v>#VALUE!</v>
      </c>
      <c r="K58" s="22" t="e">
        <f t="shared" si="22"/>
        <v>#VALUE!</v>
      </c>
      <c r="L58" s="22" t="e">
        <f t="shared" si="22"/>
        <v>#VALUE!</v>
      </c>
      <c r="M58" s="22" t="e">
        <f t="shared" si="22"/>
        <v>#VALUE!</v>
      </c>
      <c r="N58" s="22" t="e">
        <f t="shared" si="22"/>
        <v>#VALUE!</v>
      </c>
      <c r="O58" s="22" t="e">
        <f t="shared" si="22"/>
        <v>#VALUE!</v>
      </c>
      <c r="P58" s="22" t="e">
        <f t="shared" si="22"/>
        <v>#VALUE!</v>
      </c>
      <c r="Q58" s="22" t="e">
        <f t="shared" si="22"/>
        <v>#VALUE!</v>
      </c>
      <c r="R58" s="22" t="e">
        <f t="shared" si="22"/>
        <v>#VALUE!</v>
      </c>
      <c r="S58" s="22" t="e">
        <f t="shared" si="22"/>
        <v>#VALUE!</v>
      </c>
      <c r="T58" s="22" t="e">
        <f t="shared" si="22"/>
        <v>#VALUE!</v>
      </c>
      <c r="U58" s="22" t="e">
        <f t="shared" si="22"/>
        <v>#VALUE!</v>
      </c>
      <c r="V58" s="22" t="e">
        <f t="shared" si="22"/>
        <v>#VALUE!</v>
      </c>
      <c r="W58" s="22" t="e">
        <f t="shared" si="22"/>
        <v>#VALUE!</v>
      </c>
      <c r="X58" s="22" t="e">
        <f t="shared" si="22"/>
        <v>#VALUE!</v>
      </c>
      <c r="Y58" s="22" t="e">
        <f t="shared" si="22"/>
        <v>#VALUE!</v>
      </c>
      <c r="Z58" s="22" t="e">
        <f t="shared" si="22"/>
        <v>#VALUE!</v>
      </c>
      <c r="AA58" s="22" t="e">
        <f t="shared" si="22"/>
        <v>#VALUE!</v>
      </c>
      <c r="AB58" s="22" t="e">
        <f t="shared" si="22"/>
        <v>#VALUE!</v>
      </c>
      <c r="AC58" s="22" t="e">
        <f t="shared" si="22"/>
        <v>#VALUE!</v>
      </c>
      <c r="AD58" s="22" t="e">
        <f t="shared" si="22"/>
        <v>#VALUE!</v>
      </c>
      <c r="AE58" s="22" t="e">
        <f t="shared" si="22"/>
        <v>#VALUE!</v>
      </c>
      <c r="AF58" s="22" t="e">
        <f t="shared" si="22"/>
        <v>#VALUE!</v>
      </c>
      <c r="AG58" s="22" t="e">
        <f t="shared" si="22"/>
        <v>#VALUE!</v>
      </c>
      <c r="AH58" s="23" t="s">
        <v>16</v>
      </c>
      <c r="AI58" s="59">
        <f>+COUNTIFS(C59:AG59,"土",C60:AG60,"")+COUNTIFS(C59:AG59,"日",C60:AG60,"")</f>
        <v>0</v>
      </c>
    </row>
    <row r="59" spans="2:38" s="25" customFormat="1" x14ac:dyDescent="0.15">
      <c r="B59" s="38" t="s">
        <v>5</v>
      </c>
      <c r="C59" s="61" t="str">
        <f>IFERROR(TEXT(WEEKDAY(+C58),"aaa"),"")</f>
        <v/>
      </c>
      <c r="D59" s="61" t="str">
        <f t="shared" ref="D59:AG59" si="23">IFERROR(TEXT(WEEKDAY(+D58),"aaa"),"")</f>
        <v/>
      </c>
      <c r="E59" s="61" t="str">
        <f t="shared" si="23"/>
        <v/>
      </c>
      <c r="F59" s="61" t="str">
        <f t="shared" si="23"/>
        <v/>
      </c>
      <c r="G59" s="61" t="str">
        <f t="shared" si="23"/>
        <v/>
      </c>
      <c r="H59" s="61" t="str">
        <f t="shared" si="23"/>
        <v/>
      </c>
      <c r="I59" s="61" t="str">
        <f t="shared" si="23"/>
        <v/>
      </c>
      <c r="J59" s="61" t="str">
        <f t="shared" si="23"/>
        <v/>
      </c>
      <c r="K59" s="61" t="str">
        <f t="shared" si="23"/>
        <v/>
      </c>
      <c r="L59" s="61" t="str">
        <f t="shared" si="23"/>
        <v/>
      </c>
      <c r="M59" s="61" t="str">
        <f t="shared" si="23"/>
        <v/>
      </c>
      <c r="N59" s="61" t="str">
        <f t="shared" si="23"/>
        <v/>
      </c>
      <c r="O59" s="61" t="str">
        <f t="shared" si="23"/>
        <v/>
      </c>
      <c r="P59" s="61" t="str">
        <f t="shared" si="23"/>
        <v/>
      </c>
      <c r="Q59" s="61" t="str">
        <f t="shared" si="23"/>
        <v/>
      </c>
      <c r="R59" s="61" t="str">
        <f t="shared" si="23"/>
        <v/>
      </c>
      <c r="S59" s="61" t="str">
        <f t="shared" si="23"/>
        <v/>
      </c>
      <c r="T59" s="61" t="str">
        <f t="shared" si="23"/>
        <v/>
      </c>
      <c r="U59" s="61" t="str">
        <f t="shared" si="23"/>
        <v/>
      </c>
      <c r="V59" s="61" t="str">
        <f t="shared" si="23"/>
        <v/>
      </c>
      <c r="W59" s="61" t="str">
        <f t="shared" si="23"/>
        <v/>
      </c>
      <c r="X59" s="61" t="str">
        <f t="shared" si="23"/>
        <v/>
      </c>
      <c r="Y59" s="61" t="str">
        <f t="shared" si="23"/>
        <v/>
      </c>
      <c r="Z59" s="61" t="str">
        <f t="shared" si="23"/>
        <v/>
      </c>
      <c r="AA59" s="61" t="str">
        <f t="shared" si="23"/>
        <v/>
      </c>
      <c r="AB59" s="61" t="str">
        <f t="shared" si="23"/>
        <v/>
      </c>
      <c r="AC59" s="61" t="str">
        <f t="shared" si="23"/>
        <v/>
      </c>
      <c r="AD59" s="61" t="str">
        <f t="shared" si="23"/>
        <v/>
      </c>
      <c r="AE59" s="61" t="str">
        <f t="shared" si="23"/>
        <v/>
      </c>
      <c r="AF59" s="61" t="str">
        <f t="shared" si="23"/>
        <v/>
      </c>
      <c r="AG59" s="61" t="str">
        <f t="shared" si="23"/>
        <v/>
      </c>
      <c r="AH59" s="23" t="s">
        <v>18</v>
      </c>
      <c r="AI59" s="59">
        <f>+COUNTIF(C60:AG60,"夏休")+COUNTIF(C60:AG60,"冬休")+COUNTIF(C60:AG60,"中止")</f>
        <v>0</v>
      </c>
      <c r="AL59" s="58"/>
    </row>
    <row r="60" spans="2:38" s="25" customFormat="1" ht="13.5" customHeight="1" x14ac:dyDescent="0.15">
      <c r="B60" s="83" t="s">
        <v>17</v>
      </c>
      <c r="C60" s="85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126"/>
      <c r="AA60" s="126"/>
      <c r="AB60" s="80"/>
      <c r="AC60" s="80"/>
      <c r="AD60" s="80"/>
      <c r="AE60" s="80"/>
      <c r="AF60" s="80"/>
      <c r="AG60" s="104"/>
      <c r="AH60" s="26" t="s">
        <v>2</v>
      </c>
      <c r="AI60" s="27">
        <f>COUNT(C58:AG58)-AI59</f>
        <v>0</v>
      </c>
      <c r="AL60" s="58"/>
    </row>
    <row r="61" spans="2:38" s="25" customFormat="1" ht="13.5" customHeight="1" x14ac:dyDescent="0.15">
      <c r="B61" s="84"/>
      <c r="C61" s="85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127"/>
      <c r="AA61" s="127"/>
      <c r="AB61" s="80"/>
      <c r="AC61" s="80"/>
      <c r="AD61" s="80"/>
      <c r="AE61" s="80"/>
      <c r="AF61" s="80"/>
      <c r="AG61" s="104"/>
      <c r="AH61" s="26" t="s">
        <v>6</v>
      </c>
      <c r="AI61" s="27">
        <f>+COUNTIF(C62:AG63,"休")</f>
        <v>0</v>
      </c>
      <c r="AJ61" s="28" t="e">
        <f>IF(AI62&gt;0.285,"",IF(AI61&lt;AI58,"←計画日数が足りません",""))</f>
        <v>#DIV/0!</v>
      </c>
      <c r="AL61" s="58"/>
    </row>
    <row r="62" spans="2:38" s="25" customFormat="1" ht="13.5" customHeight="1" x14ac:dyDescent="0.15">
      <c r="B62" s="105" t="s">
        <v>0</v>
      </c>
      <c r="C62" s="106"/>
      <c r="D62" s="103"/>
      <c r="E62" s="103"/>
      <c r="F62" s="103"/>
      <c r="G62" s="103"/>
      <c r="H62" s="107"/>
      <c r="I62" s="103"/>
      <c r="J62" s="103"/>
      <c r="K62" s="103"/>
      <c r="L62" s="103"/>
      <c r="M62" s="103"/>
      <c r="N62" s="103"/>
      <c r="O62" s="107"/>
      <c r="P62" s="103"/>
      <c r="Q62" s="103"/>
      <c r="R62" s="103"/>
      <c r="S62" s="103"/>
      <c r="T62" s="103"/>
      <c r="U62" s="103"/>
      <c r="V62" s="107"/>
      <c r="W62" s="103"/>
      <c r="X62" s="103"/>
      <c r="Y62" s="103"/>
      <c r="Z62" s="103"/>
      <c r="AA62" s="103"/>
      <c r="AB62" s="103"/>
      <c r="AC62" s="107"/>
      <c r="AD62" s="103"/>
      <c r="AE62" s="103"/>
      <c r="AF62" s="103"/>
      <c r="AG62" s="109"/>
      <c r="AH62" s="26" t="s">
        <v>8</v>
      </c>
      <c r="AI62" s="29" t="e">
        <f>+AI61/AI60</f>
        <v>#DIV/0!</v>
      </c>
      <c r="AL62" s="58"/>
    </row>
    <row r="63" spans="2:38" s="25" customFormat="1" x14ac:dyDescent="0.15">
      <c r="B63" s="105"/>
      <c r="C63" s="106"/>
      <c r="D63" s="103"/>
      <c r="E63" s="103"/>
      <c r="F63" s="103"/>
      <c r="G63" s="103"/>
      <c r="H63" s="107"/>
      <c r="I63" s="103"/>
      <c r="J63" s="103"/>
      <c r="K63" s="103"/>
      <c r="L63" s="103"/>
      <c r="M63" s="103"/>
      <c r="N63" s="103"/>
      <c r="O63" s="107"/>
      <c r="P63" s="103"/>
      <c r="Q63" s="103"/>
      <c r="R63" s="103"/>
      <c r="S63" s="103"/>
      <c r="T63" s="103"/>
      <c r="U63" s="103"/>
      <c r="V63" s="107"/>
      <c r="W63" s="103"/>
      <c r="X63" s="103"/>
      <c r="Y63" s="103"/>
      <c r="Z63" s="103"/>
      <c r="AA63" s="103"/>
      <c r="AB63" s="103"/>
      <c r="AC63" s="107"/>
      <c r="AD63" s="103"/>
      <c r="AE63" s="103"/>
      <c r="AF63" s="103"/>
      <c r="AG63" s="109"/>
      <c r="AH63" s="26" t="s">
        <v>9</v>
      </c>
      <c r="AI63" s="27">
        <f>+COUNTA(C64:AG65)</f>
        <v>0</v>
      </c>
      <c r="AL63" s="58"/>
    </row>
    <row r="64" spans="2:38" s="25" customFormat="1" x14ac:dyDescent="0.15">
      <c r="B64" s="110" t="s">
        <v>7</v>
      </c>
      <c r="C64" s="112"/>
      <c r="D64" s="107"/>
      <c r="E64" s="107"/>
      <c r="F64" s="107"/>
      <c r="G64" s="107"/>
      <c r="H64" s="118"/>
      <c r="I64" s="107"/>
      <c r="J64" s="107"/>
      <c r="K64" s="107"/>
      <c r="L64" s="107"/>
      <c r="M64" s="107"/>
      <c r="N64" s="107"/>
      <c r="O64" s="118"/>
      <c r="P64" s="107"/>
      <c r="Q64" s="107"/>
      <c r="R64" s="107"/>
      <c r="S64" s="107"/>
      <c r="T64" s="107"/>
      <c r="U64" s="107"/>
      <c r="V64" s="118"/>
      <c r="W64" s="107"/>
      <c r="X64" s="107"/>
      <c r="Y64" s="107"/>
      <c r="Z64" s="107"/>
      <c r="AA64" s="107"/>
      <c r="AB64" s="107"/>
      <c r="AC64" s="118"/>
      <c r="AD64" s="107"/>
      <c r="AE64" s="107"/>
      <c r="AF64" s="107"/>
      <c r="AG64" s="114"/>
      <c r="AH64" s="30" t="s">
        <v>4</v>
      </c>
      <c r="AI64" s="31" t="e">
        <f>+AI63/AI60</f>
        <v>#DIV/0!</v>
      </c>
      <c r="AL64" s="15">
        <f>+COUNTIF(C62:AG63,"休")</f>
        <v>0</v>
      </c>
    </row>
    <row r="65" spans="2:38" s="25" customFormat="1" x14ac:dyDescent="0.15">
      <c r="B65" s="111"/>
      <c r="C65" s="113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15"/>
      <c r="AH65" s="32" t="s">
        <v>13</v>
      </c>
      <c r="AI65" s="33" t="str">
        <f>IF(7&gt;AI60,"対象外",IF(AI63&gt;=AI58,"OK","NG"))</f>
        <v>対象外</v>
      </c>
      <c r="AJ65" s="28" t="str">
        <f>IF(AI65="対象外","←７日間に満たない期間は達成判定の対象外",IF(AI65="NG","←月単位未達成","←月単位達成"))</f>
        <v>←７日間に満たない期間は達成判定の対象外</v>
      </c>
      <c r="AL65" s="57" t="str">
        <f>IF(7&gt;AI60,"対象外",IF(AL64&gt;=AI58,"OK","NG"))</f>
        <v>対象外</v>
      </c>
    </row>
    <row r="66" spans="2:38" ht="13.5" hidden="1" customHeight="1" x14ac:dyDescent="0.15">
      <c r="B66" s="60" t="s">
        <v>33</v>
      </c>
      <c r="C66" s="44" t="e">
        <f t="shared" ref="C66:AG66" si="24">IF(AND(DAY(C58)&gt;=22,DAY(C58)&lt;=28,C59="土"),1,0)</f>
        <v>#VALUE!</v>
      </c>
      <c r="D66" s="44" t="e">
        <f t="shared" si="24"/>
        <v>#VALUE!</v>
      </c>
      <c r="E66" s="44" t="e">
        <f t="shared" si="24"/>
        <v>#VALUE!</v>
      </c>
      <c r="F66" s="44" t="e">
        <f t="shared" si="24"/>
        <v>#VALUE!</v>
      </c>
      <c r="G66" s="44" t="e">
        <f t="shared" si="24"/>
        <v>#VALUE!</v>
      </c>
      <c r="H66" s="44" t="e">
        <f t="shared" si="24"/>
        <v>#VALUE!</v>
      </c>
      <c r="I66" s="44" t="e">
        <f t="shared" si="24"/>
        <v>#VALUE!</v>
      </c>
      <c r="J66" s="44" t="e">
        <f t="shared" si="24"/>
        <v>#VALUE!</v>
      </c>
      <c r="K66" s="44" t="e">
        <f t="shared" si="24"/>
        <v>#VALUE!</v>
      </c>
      <c r="L66" s="44" t="e">
        <f t="shared" si="24"/>
        <v>#VALUE!</v>
      </c>
      <c r="M66" s="44" t="e">
        <f t="shared" si="24"/>
        <v>#VALUE!</v>
      </c>
      <c r="N66" s="44" t="e">
        <f t="shared" si="24"/>
        <v>#VALUE!</v>
      </c>
      <c r="O66" s="44" t="e">
        <f t="shared" si="24"/>
        <v>#VALUE!</v>
      </c>
      <c r="P66" s="44" t="e">
        <f t="shared" si="24"/>
        <v>#VALUE!</v>
      </c>
      <c r="Q66" s="44" t="e">
        <f t="shared" si="24"/>
        <v>#VALUE!</v>
      </c>
      <c r="R66" s="44" t="e">
        <f t="shared" si="24"/>
        <v>#VALUE!</v>
      </c>
      <c r="S66" s="44" t="e">
        <f t="shared" si="24"/>
        <v>#VALUE!</v>
      </c>
      <c r="T66" s="44" t="e">
        <f t="shared" si="24"/>
        <v>#VALUE!</v>
      </c>
      <c r="U66" s="44" t="e">
        <f t="shared" si="24"/>
        <v>#VALUE!</v>
      </c>
      <c r="V66" s="44" t="e">
        <f t="shared" si="24"/>
        <v>#VALUE!</v>
      </c>
      <c r="W66" s="44" t="e">
        <f t="shared" si="24"/>
        <v>#VALUE!</v>
      </c>
      <c r="X66" s="44" t="e">
        <f t="shared" si="24"/>
        <v>#VALUE!</v>
      </c>
      <c r="Y66" s="44" t="e">
        <f t="shared" si="24"/>
        <v>#VALUE!</v>
      </c>
      <c r="Z66" s="44" t="e">
        <f t="shared" si="24"/>
        <v>#VALUE!</v>
      </c>
      <c r="AA66" s="44" t="e">
        <f t="shared" si="24"/>
        <v>#VALUE!</v>
      </c>
      <c r="AB66" s="44" t="e">
        <f t="shared" si="24"/>
        <v>#VALUE!</v>
      </c>
      <c r="AC66" s="44" t="e">
        <f t="shared" si="24"/>
        <v>#VALUE!</v>
      </c>
      <c r="AD66" s="44" t="e">
        <f t="shared" si="24"/>
        <v>#VALUE!</v>
      </c>
      <c r="AE66" s="44" t="e">
        <f t="shared" si="24"/>
        <v>#VALUE!</v>
      </c>
      <c r="AF66" s="44" t="e">
        <f t="shared" si="24"/>
        <v>#VALUE!</v>
      </c>
      <c r="AG66" s="44" t="e">
        <f t="shared" si="24"/>
        <v>#VALUE!</v>
      </c>
      <c r="AH66" s="45" t="s">
        <v>19</v>
      </c>
      <c r="AI66" s="46">
        <f>_xlfn.AGGREGATE(9,6,C66:AG66)</f>
        <v>0</v>
      </c>
      <c r="AJ66" s="28"/>
    </row>
    <row r="67" spans="2:38" ht="13.5" hidden="1" customHeight="1" x14ac:dyDescent="0.15">
      <c r="B67" s="60" t="s">
        <v>34</v>
      </c>
      <c r="C67" s="47" t="e">
        <f t="shared" ref="C67:AG67" si="25">IF(AND(DAY(C58)&gt;=22,DAY(C58)&lt;=28,C59="土",OR(C64="休",C64="雨")),1,0)</f>
        <v>#VALUE!</v>
      </c>
      <c r="D67" s="47" t="e">
        <f t="shared" si="25"/>
        <v>#VALUE!</v>
      </c>
      <c r="E67" s="47" t="e">
        <f t="shared" si="25"/>
        <v>#VALUE!</v>
      </c>
      <c r="F67" s="47" t="e">
        <f t="shared" si="25"/>
        <v>#VALUE!</v>
      </c>
      <c r="G67" s="47" t="e">
        <f t="shared" si="25"/>
        <v>#VALUE!</v>
      </c>
      <c r="H67" s="47" t="e">
        <f t="shared" si="25"/>
        <v>#VALUE!</v>
      </c>
      <c r="I67" s="47" t="e">
        <f t="shared" si="25"/>
        <v>#VALUE!</v>
      </c>
      <c r="J67" s="47" t="e">
        <f t="shared" si="25"/>
        <v>#VALUE!</v>
      </c>
      <c r="K67" s="47" t="e">
        <f t="shared" si="25"/>
        <v>#VALUE!</v>
      </c>
      <c r="L67" s="47" t="e">
        <f t="shared" si="25"/>
        <v>#VALUE!</v>
      </c>
      <c r="M67" s="47" t="e">
        <f t="shared" si="25"/>
        <v>#VALUE!</v>
      </c>
      <c r="N67" s="47" t="e">
        <f t="shared" si="25"/>
        <v>#VALUE!</v>
      </c>
      <c r="O67" s="47" t="e">
        <f t="shared" si="25"/>
        <v>#VALUE!</v>
      </c>
      <c r="P67" s="47" t="e">
        <f t="shared" si="25"/>
        <v>#VALUE!</v>
      </c>
      <c r="Q67" s="47" t="e">
        <f t="shared" si="25"/>
        <v>#VALUE!</v>
      </c>
      <c r="R67" s="47" t="e">
        <f t="shared" si="25"/>
        <v>#VALUE!</v>
      </c>
      <c r="S67" s="47" t="e">
        <f t="shared" si="25"/>
        <v>#VALUE!</v>
      </c>
      <c r="T67" s="47" t="e">
        <f t="shared" si="25"/>
        <v>#VALUE!</v>
      </c>
      <c r="U67" s="47" t="e">
        <f t="shared" si="25"/>
        <v>#VALUE!</v>
      </c>
      <c r="V67" s="47" t="e">
        <f t="shared" si="25"/>
        <v>#VALUE!</v>
      </c>
      <c r="W67" s="47" t="e">
        <f t="shared" si="25"/>
        <v>#VALUE!</v>
      </c>
      <c r="X67" s="47" t="e">
        <f t="shared" si="25"/>
        <v>#VALUE!</v>
      </c>
      <c r="Y67" s="47" t="e">
        <f t="shared" si="25"/>
        <v>#VALUE!</v>
      </c>
      <c r="Z67" s="47" t="e">
        <f t="shared" si="25"/>
        <v>#VALUE!</v>
      </c>
      <c r="AA67" s="47" t="e">
        <f t="shared" si="25"/>
        <v>#VALUE!</v>
      </c>
      <c r="AB67" s="47" t="e">
        <f t="shared" si="25"/>
        <v>#VALUE!</v>
      </c>
      <c r="AC67" s="47" t="e">
        <f t="shared" si="25"/>
        <v>#VALUE!</v>
      </c>
      <c r="AD67" s="47" t="e">
        <f t="shared" si="25"/>
        <v>#VALUE!</v>
      </c>
      <c r="AE67" s="47" t="e">
        <f t="shared" si="25"/>
        <v>#VALUE!</v>
      </c>
      <c r="AF67" s="47" t="e">
        <f t="shared" si="25"/>
        <v>#VALUE!</v>
      </c>
      <c r="AG67" s="47" t="e">
        <f t="shared" si="25"/>
        <v>#VALUE!</v>
      </c>
      <c r="AH67" s="48" t="s">
        <v>20</v>
      </c>
      <c r="AI67" s="46">
        <f>_xlfn.AGGREGATE(9,6,C67:AG67)</f>
        <v>0</v>
      </c>
      <c r="AJ67" s="28"/>
    </row>
    <row r="68" spans="2:38" hidden="1" x14ac:dyDescent="0.15">
      <c r="B68" s="60" t="s">
        <v>35</v>
      </c>
      <c r="C68" s="44" t="e">
        <f>IF(AND(DAY(C58)&gt;=8,DAY(C58)&lt;=14,C59="土"),1,0)</f>
        <v>#VALUE!</v>
      </c>
      <c r="D68" s="44" t="e">
        <f>IF(AND(DAY(D58)&gt;=8,DAY(D58)&lt;=14,D59="土"),1,0)</f>
        <v>#VALUE!</v>
      </c>
      <c r="E68" s="44" t="e">
        <f t="shared" ref="E68:AG68" si="26">IF(AND(DAY(E58)&gt;=8,DAY(E58)&lt;=14,E59="土"),1,0)</f>
        <v>#VALUE!</v>
      </c>
      <c r="F68" s="44" t="e">
        <f t="shared" si="26"/>
        <v>#VALUE!</v>
      </c>
      <c r="G68" s="44" t="e">
        <f t="shared" si="26"/>
        <v>#VALUE!</v>
      </c>
      <c r="H68" s="44" t="e">
        <f t="shared" si="26"/>
        <v>#VALUE!</v>
      </c>
      <c r="I68" s="44" t="e">
        <f t="shared" si="26"/>
        <v>#VALUE!</v>
      </c>
      <c r="J68" s="44" t="e">
        <f t="shared" si="26"/>
        <v>#VALUE!</v>
      </c>
      <c r="K68" s="44" t="e">
        <f t="shared" si="26"/>
        <v>#VALUE!</v>
      </c>
      <c r="L68" s="44" t="e">
        <f t="shared" si="26"/>
        <v>#VALUE!</v>
      </c>
      <c r="M68" s="44" t="e">
        <f t="shared" si="26"/>
        <v>#VALUE!</v>
      </c>
      <c r="N68" s="44" t="e">
        <f t="shared" si="26"/>
        <v>#VALUE!</v>
      </c>
      <c r="O68" s="44" t="e">
        <f t="shared" si="26"/>
        <v>#VALUE!</v>
      </c>
      <c r="P68" s="44" t="e">
        <f t="shared" si="26"/>
        <v>#VALUE!</v>
      </c>
      <c r="Q68" s="44" t="e">
        <f t="shared" si="26"/>
        <v>#VALUE!</v>
      </c>
      <c r="R68" s="44" t="e">
        <f t="shared" si="26"/>
        <v>#VALUE!</v>
      </c>
      <c r="S68" s="44" t="e">
        <f t="shared" si="26"/>
        <v>#VALUE!</v>
      </c>
      <c r="T68" s="44" t="e">
        <f t="shared" si="26"/>
        <v>#VALUE!</v>
      </c>
      <c r="U68" s="44" t="e">
        <f t="shared" si="26"/>
        <v>#VALUE!</v>
      </c>
      <c r="V68" s="44" t="e">
        <f t="shared" si="26"/>
        <v>#VALUE!</v>
      </c>
      <c r="W68" s="44" t="e">
        <f t="shared" si="26"/>
        <v>#VALUE!</v>
      </c>
      <c r="X68" s="44" t="e">
        <f t="shared" si="26"/>
        <v>#VALUE!</v>
      </c>
      <c r="Y68" s="44" t="e">
        <f t="shared" si="26"/>
        <v>#VALUE!</v>
      </c>
      <c r="Z68" s="44" t="e">
        <f t="shared" si="26"/>
        <v>#VALUE!</v>
      </c>
      <c r="AA68" s="44" t="e">
        <f t="shared" si="26"/>
        <v>#VALUE!</v>
      </c>
      <c r="AB68" s="44" t="e">
        <f t="shared" si="26"/>
        <v>#VALUE!</v>
      </c>
      <c r="AC68" s="44" t="e">
        <f t="shared" si="26"/>
        <v>#VALUE!</v>
      </c>
      <c r="AD68" s="44" t="e">
        <f t="shared" si="26"/>
        <v>#VALUE!</v>
      </c>
      <c r="AE68" s="44" t="e">
        <f t="shared" si="26"/>
        <v>#VALUE!</v>
      </c>
      <c r="AF68" s="44" t="e">
        <f t="shared" si="26"/>
        <v>#VALUE!</v>
      </c>
      <c r="AG68" s="44" t="e">
        <f t="shared" si="26"/>
        <v>#VALUE!</v>
      </c>
      <c r="AH68" s="45" t="s">
        <v>19</v>
      </c>
      <c r="AI68" s="46">
        <f>_xlfn.AGGREGATE(9,6,C68:AG68)</f>
        <v>0</v>
      </c>
      <c r="AJ68" s="28"/>
    </row>
    <row r="69" spans="2:38" hidden="1" x14ac:dyDescent="0.15">
      <c r="B69" s="60" t="s">
        <v>36</v>
      </c>
      <c r="C69" s="47" t="e">
        <f>IF(AND(DAY(C58)&gt;=8,DAY(C58)&lt;=14,C59="土",OR(C64="休",C64="雨")),1,0)</f>
        <v>#VALUE!</v>
      </c>
      <c r="D69" s="47" t="e">
        <f>IF(AND(DAY(D58)&gt;=8,DAY(D58)&lt;=14,D59="土",OR(D64="休",D64="雨")),1,0)</f>
        <v>#VALUE!</v>
      </c>
      <c r="E69" s="47" t="e">
        <f t="shared" ref="E69:AG69" si="27">IF(AND(DAY(E58)&gt;=8,DAY(E58)&lt;=14,E59="土",OR(E64="休",E64="雨")),1,0)</f>
        <v>#VALUE!</v>
      </c>
      <c r="F69" s="47" t="e">
        <f t="shared" si="27"/>
        <v>#VALUE!</v>
      </c>
      <c r="G69" s="47" t="e">
        <f t="shared" si="27"/>
        <v>#VALUE!</v>
      </c>
      <c r="H69" s="47" t="e">
        <f t="shared" si="27"/>
        <v>#VALUE!</v>
      </c>
      <c r="I69" s="47" t="e">
        <f t="shared" si="27"/>
        <v>#VALUE!</v>
      </c>
      <c r="J69" s="47" t="e">
        <f t="shared" si="27"/>
        <v>#VALUE!</v>
      </c>
      <c r="K69" s="47" t="e">
        <f t="shared" si="27"/>
        <v>#VALUE!</v>
      </c>
      <c r="L69" s="47" t="e">
        <f t="shared" si="27"/>
        <v>#VALUE!</v>
      </c>
      <c r="M69" s="47" t="e">
        <f t="shared" si="27"/>
        <v>#VALUE!</v>
      </c>
      <c r="N69" s="47" t="e">
        <f t="shared" si="27"/>
        <v>#VALUE!</v>
      </c>
      <c r="O69" s="47" t="e">
        <f t="shared" si="27"/>
        <v>#VALUE!</v>
      </c>
      <c r="P69" s="47" t="e">
        <f t="shared" si="27"/>
        <v>#VALUE!</v>
      </c>
      <c r="Q69" s="47" t="e">
        <f t="shared" si="27"/>
        <v>#VALUE!</v>
      </c>
      <c r="R69" s="47" t="e">
        <f t="shared" si="27"/>
        <v>#VALUE!</v>
      </c>
      <c r="S69" s="47" t="e">
        <f t="shared" si="27"/>
        <v>#VALUE!</v>
      </c>
      <c r="T69" s="47" t="e">
        <f t="shared" si="27"/>
        <v>#VALUE!</v>
      </c>
      <c r="U69" s="47" t="e">
        <f t="shared" si="27"/>
        <v>#VALUE!</v>
      </c>
      <c r="V69" s="47" t="e">
        <f t="shared" si="27"/>
        <v>#VALUE!</v>
      </c>
      <c r="W69" s="47" t="e">
        <f t="shared" si="27"/>
        <v>#VALUE!</v>
      </c>
      <c r="X69" s="47" t="e">
        <f t="shared" si="27"/>
        <v>#VALUE!</v>
      </c>
      <c r="Y69" s="47" t="e">
        <f t="shared" si="27"/>
        <v>#VALUE!</v>
      </c>
      <c r="Z69" s="47" t="e">
        <f t="shared" si="27"/>
        <v>#VALUE!</v>
      </c>
      <c r="AA69" s="47" t="e">
        <f t="shared" si="27"/>
        <v>#VALUE!</v>
      </c>
      <c r="AB69" s="47" t="e">
        <f t="shared" si="27"/>
        <v>#VALUE!</v>
      </c>
      <c r="AC69" s="47" t="e">
        <f t="shared" si="27"/>
        <v>#VALUE!</v>
      </c>
      <c r="AD69" s="47" t="e">
        <f t="shared" si="27"/>
        <v>#VALUE!</v>
      </c>
      <c r="AE69" s="47" t="e">
        <f t="shared" si="27"/>
        <v>#VALUE!</v>
      </c>
      <c r="AF69" s="47" t="e">
        <f t="shared" si="27"/>
        <v>#VALUE!</v>
      </c>
      <c r="AG69" s="47" t="e">
        <f t="shared" si="27"/>
        <v>#VALUE!</v>
      </c>
      <c r="AH69" s="48" t="s">
        <v>20</v>
      </c>
      <c r="AI69" s="46">
        <f>_xlfn.AGGREGATE(9,6,C69:AG69)</f>
        <v>0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58"/>
    </row>
    <row r="71" spans="2:38" hidden="1" x14ac:dyDescent="0.15">
      <c r="C71" s="2" t="e">
        <f>YEAR(C74)</f>
        <v>#VALUE!</v>
      </c>
      <c r="D71" s="2" t="e">
        <f>MONTH(C74)</f>
        <v>#VALUE!</v>
      </c>
    </row>
    <row r="72" spans="2:38" x14ac:dyDescent="0.15">
      <c r="B72" s="6" t="s">
        <v>14</v>
      </c>
      <c r="C72" s="116" t="e">
        <f>C74</f>
        <v>#VALUE!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2"/>
    </row>
    <row r="73" spans="2:38" hidden="1" x14ac:dyDescent="0.15">
      <c r="B73" s="34"/>
      <c r="C73" s="22" t="e">
        <f>DATE($C71,$D71,1)</f>
        <v>#VALUE!</v>
      </c>
      <c r="D73" s="22" t="e">
        <f t="shared" ref="D73:AG73" si="28">C73+1</f>
        <v>#VALUE!</v>
      </c>
      <c r="E73" s="22" t="e">
        <f t="shared" si="28"/>
        <v>#VALUE!</v>
      </c>
      <c r="F73" s="22" t="e">
        <f t="shared" si="28"/>
        <v>#VALUE!</v>
      </c>
      <c r="G73" s="22" t="e">
        <f t="shared" si="28"/>
        <v>#VALUE!</v>
      </c>
      <c r="H73" s="22" t="e">
        <f t="shared" si="28"/>
        <v>#VALUE!</v>
      </c>
      <c r="I73" s="22" t="e">
        <f t="shared" si="28"/>
        <v>#VALUE!</v>
      </c>
      <c r="J73" s="22" t="e">
        <f t="shared" si="28"/>
        <v>#VALUE!</v>
      </c>
      <c r="K73" s="22" t="e">
        <f t="shared" si="28"/>
        <v>#VALUE!</v>
      </c>
      <c r="L73" s="22" t="e">
        <f t="shared" si="28"/>
        <v>#VALUE!</v>
      </c>
      <c r="M73" s="22" t="e">
        <f t="shared" si="28"/>
        <v>#VALUE!</v>
      </c>
      <c r="N73" s="22" t="e">
        <f t="shared" si="28"/>
        <v>#VALUE!</v>
      </c>
      <c r="O73" s="22" t="e">
        <f t="shared" si="28"/>
        <v>#VALUE!</v>
      </c>
      <c r="P73" s="22" t="e">
        <f t="shared" si="28"/>
        <v>#VALUE!</v>
      </c>
      <c r="Q73" s="22" t="e">
        <f t="shared" si="28"/>
        <v>#VALUE!</v>
      </c>
      <c r="R73" s="22" t="e">
        <f t="shared" si="28"/>
        <v>#VALUE!</v>
      </c>
      <c r="S73" s="22" t="e">
        <f t="shared" si="28"/>
        <v>#VALUE!</v>
      </c>
      <c r="T73" s="22" t="e">
        <f t="shared" si="28"/>
        <v>#VALUE!</v>
      </c>
      <c r="U73" s="22" t="e">
        <f t="shared" si="28"/>
        <v>#VALUE!</v>
      </c>
      <c r="V73" s="22" t="e">
        <f t="shared" si="28"/>
        <v>#VALUE!</v>
      </c>
      <c r="W73" s="22" t="e">
        <f t="shared" si="28"/>
        <v>#VALUE!</v>
      </c>
      <c r="X73" s="22" t="e">
        <f t="shared" si="28"/>
        <v>#VALUE!</v>
      </c>
      <c r="Y73" s="22" t="e">
        <f t="shared" si="28"/>
        <v>#VALUE!</v>
      </c>
      <c r="Z73" s="22" t="e">
        <f t="shared" si="28"/>
        <v>#VALUE!</v>
      </c>
      <c r="AA73" s="22" t="e">
        <f t="shared" si="28"/>
        <v>#VALUE!</v>
      </c>
      <c r="AB73" s="22" t="e">
        <f t="shared" si="28"/>
        <v>#VALUE!</v>
      </c>
      <c r="AC73" s="22" t="e">
        <f t="shared" si="28"/>
        <v>#VALUE!</v>
      </c>
      <c r="AD73" s="22" t="e">
        <f t="shared" si="28"/>
        <v>#VALUE!</v>
      </c>
      <c r="AE73" s="22" t="e">
        <f t="shared" si="28"/>
        <v>#VALUE!</v>
      </c>
      <c r="AF73" s="22" t="e">
        <f t="shared" si="28"/>
        <v>#VALUE!</v>
      </c>
      <c r="AG73" s="22" t="e">
        <f t="shared" si="28"/>
        <v>#VALUE!</v>
      </c>
      <c r="AH73" s="35"/>
      <c r="AI73" s="36"/>
    </row>
    <row r="74" spans="2:38" x14ac:dyDescent="0.15">
      <c r="B74" s="20" t="s">
        <v>15</v>
      </c>
      <c r="C74" s="37" t="e">
        <f>IF(EDATE(C57,1)&gt;$G$5,"",EDATE(C57,1))</f>
        <v>#VALUE!</v>
      </c>
      <c r="D74" s="22" t="e">
        <f t="shared" ref="D74:AG74" si="29">IF(D73&gt;$G$5,"",IF(C74=EOMONTH(DATE($C71,$D71,1),0),"",IF(C74="","",C74+1)))</f>
        <v>#VALUE!</v>
      </c>
      <c r="E74" s="22" t="e">
        <f t="shared" si="29"/>
        <v>#VALUE!</v>
      </c>
      <c r="F74" s="22" t="e">
        <f t="shared" si="29"/>
        <v>#VALUE!</v>
      </c>
      <c r="G74" s="22" t="e">
        <f t="shared" si="29"/>
        <v>#VALUE!</v>
      </c>
      <c r="H74" s="22" t="e">
        <f t="shared" si="29"/>
        <v>#VALUE!</v>
      </c>
      <c r="I74" s="22" t="e">
        <f t="shared" si="29"/>
        <v>#VALUE!</v>
      </c>
      <c r="J74" s="22" t="e">
        <f t="shared" si="29"/>
        <v>#VALUE!</v>
      </c>
      <c r="K74" s="22" t="e">
        <f t="shared" si="29"/>
        <v>#VALUE!</v>
      </c>
      <c r="L74" s="22" t="e">
        <f t="shared" si="29"/>
        <v>#VALUE!</v>
      </c>
      <c r="M74" s="22" t="e">
        <f t="shared" si="29"/>
        <v>#VALUE!</v>
      </c>
      <c r="N74" s="22" t="e">
        <f t="shared" si="29"/>
        <v>#VALUE!</v>
      </c>
      <c r="O74" s="22" t="e">
        <f t="shared" si="29"/>
        <v>#VALUE!</v>
      </c>
      <c r="P74" s="22" t="e">
        <f t="shared" si="29"/>
        <v>#VALUE!</v>
      </c>
      <c r="Q74" s="22" t="e">
        <f t="shared" si="29"/>
        <v>#VALUE!</v>
      </c>
      <c r="R74" s="22" t="e">
        <f t="shared" si="29"/>
        <v>#VALUE!</v>
      </c>
      <c r="S74" s="22" t="e">
        <f t="shared" si="29"/>
        <v>#VALUE!</v>
      </c>
      <c r="T74" s="22" t="e">
        <f t="shared" si="29"/>
        <v>#VALUE!</v>
      </c>
      <c r="U74" s="22" t="e">
        <f t="shared" si="29"/>
        <v>#VALUE!</v>
      </c>
      <c r="V74" s="22" t="e">
        <f t="shared" si="29"/>
        <v>#VALUE!</v>
      </c>
      <c r="W74" s="22" t="e">
        <f t="shared" si="29"/>
        <v>#VALUE!</v>
      </c>
      <c r="X74" s="22" t="e">
        <f t="shared" si="29"/>
        <v>#VALUE!</v>
      </c>
      <c r="Y74" s="22" t="e">
        <f t="shared" si="29"/>
        <v>#VALUE!</v>
      </c>
      <c r="Z74" s="22" t="e">
        <f t="shared" si="29"/>
        <v>#VALUE!</v>
      </c>
      <c r="AA74" s="22" t="e">
        <f t="shared" si="29"/>
        <v>#VALUE!</v>
      </c>
      <c r="AB74" s="22" t="e">
        <f t="shared" si="29"/>
        <v>#VALUE!</v>
      </c>
      <c r="AC74" s="22" t="e">
        <f t="shared" si="29"/>
        <v>#VALUE!</v>
      </c>
      <c r="AD74" s="22" t="e">
        <f t="shared" si="29"/>
        <v>#VALUE!</v>
      </c>
      <c r="AE74" s="22" t="e">
        <f t="shared" si="29"/>
        <v>#VALUE!</v>
      </c>
      <c r="AF74" s="22" t="e">
        <f t="shared" si="29"/>
        <v>#VALUE!</v>
      </c>
      <c r="AG74" s="22" t="e">
        <f t="shared" si="29"/>
        <v>#VALUE!</v>
      </c>
      <c r="AH74" s="23" t="s">
        <v>16</v>
      </c>
      <c r="AI74" s="59">
        <f>+COUNTIFS(C75:AG75,"土",C76:AG76,"")+COUNTIFS(C75:AG75,"日",C76:AG76,"")</f>
        <v>0</v>
      </c>
    </row>
    <row r="75" spans="2:38" s="25" customFormat="1" x14ac:dyDescent="0.15">
      <c r="B75" s="38" t="s">
        <v>5</v>
      </c>
      <c r="C75" s="61" t="str">
        <f>IFERROR(TEXT(WEEKDAY(+C74),"aaa"),"")</f>
        <v/>
      </c>
      <c r="D75" s="61" t="str">
        <f t="shared" ref="D75:AG75" si="30">IFERROR(TEXT(WEEKDAY(+D74),"aaa"),"")</f>
        <v/>
      </c>
      <c r="E75" s="61" t="str">
        <f t="shared" si="30"/>
        <v/>
      </c>
      <c r="F75" s="61" t="str">
        <f t="shared" si="30"/>
        <v/>
      </c>
      <c r="G75" s="61" t="str">
        <f t="shared" si="30"/>
        <v/>
      </c>
      <c r="H75" s="61" t="str">
        <f t="shared" si="30"/>
        <v/>
      </c>
      <c r="I75" s="61" t="str">
        <f t="shared" si="30"/>
        <v/>
      </c>
      <c r="J75" s="61" t="str">
        <f t="shared" si="30"/>
        <v/>
      </c>
      <c r="K75" s="61" t="str">
        <f t="shared" si="30"/>
        <v/>
      </c>
      <c r="L75" s="61" t="str">
        <f t="shared" si="30"/>
        <v/>
      </c>
      <c r="M75" s="61" t="str">
        <f t="shared" si="30"/>
        <v/>
      </c>
      <c r="N75" s="61" t="str">
        <f t="shared" si="30"/>
        <v/>
      </c>
      <c r="O75" s="61" t="str">
        <f t="shared" si="30"/>
        <v/>
      </c>
      <c r="P75" s="61" t="str">
        <f t="shared" si="30"/>
        <v/>
      </c>
      <c r="Q75" s="61" t="str">
        <f t="shared" si="30"/>
        <v/>
      </c>
      <c r="R75" s="61" t="str">
        <f t="shared" si="30"/>
        <v/>
      </c>
      <c r="S75" s="61" t="str">
        <f t="shared" si="30"/>
        <v/>
      </c>
      <c r="T75" s="61" t="str">
        <f t="shared" si="30"/>
        <v/>
      </c>
      <c r="U75" s="61" t="str">
        <f t="shared" si="30"/>
        <v/>
      </c>
      <c r="V75" s="61" t="str">
        <f t="shared" si="30"/>
        <v/>
      </c>
      <c r="W75" s="61" t="str">
        <f t="shared" si="30"/>
        <v/>
      </c>
      <c r="X75" s="61" t="str">
        <f t="shared" si="30"/>
        <v/>
      </c>
      <c r="Y75" s="61" t="str">
        <f t="shared" si="30"/>
        <v/>
      </c>
      <c r="Z75" s="61" t="str">
        <f t="shared" si="30"/>
        <v/>
      </c>
      <c r="AA75" s="61" t="str">
        <f t="shared" si="30"/>
        <v/>
      </c>
      <c r="AB75" s="61" t="str">
        <f t="shared" si="30"/>
        <v/>
      </c>
      <c r="AC75" s="61" t="str">
        <f t="shared" si="30"/>
        <v/>
      </c>
      <c r="AD75" s="61" t="str">
        <f t="shared" si="30"/>
        <v/>
      </c>
      <c r="AE75" s="61" t="str">
        <f t="shared" si="30"/>
        <v/>
      </c>
      <c r="AF75" s="61" t="str">
        <f t="shared" si="30"/>
        <v/>
      </c>
      <c r="AG75" s="61" t="str">
        <f t="shared" si="30"/>
        <v/>
      </c>
      <c r="AH75" s="23" t="s">
        <v>18</v>
      </c>
      <c r="AI75" s="59">
        <f>+COUNTIF(C76:AG76,"夏休")+COUNTIF(C76:AG76,"冬休")+COUNTIF(C76:AG76,"中止")</f>
        <v>0</v>
      </c>
      <c r="AL75" s="58"/>
    </row>
    <row r="76" spans="2:38" s="25" customFormat="1" ht="13.5" customHeight="1" x14ac:dyDescent="0.15">
      <c r="B76" s="83" t="s">
        <v>17</v>
      </c>
      <c r="C76" s="85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104"/>
      <c r="AH76" s="26" t="s">
        <v>2</v>
      </c>
      <c r="AI76" s="27">
        <f>COUNT(C74:AG74)-AI75</f>
        <v>0</v>
      </c>
      <c r="AL76" s="58"/>
    </row>
    <row r="77" spans="2:38" s="25" customFormat="1" ht="13.5" customHeight="1" x14ac:dyDescent="0.15">
      <c r="B77" s="84"/>
      <c r="C77" s="85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104"/>
      <c r="AH77" s="26" t="s">
        <v>6</v>
      </c>
      <c r="AI77" s="27">
        <f>+COUNTIF(C78:AG79,"休")</f>
        <v>0</v>
      </c>
      <c r="AJ77" s="28" t="e">
        <f>IF(AI78&gt;0.285,"",IF(AI77&lt;AI74,"←計画日数が足りません",""))</f>
        <v>#DIV/0!</v>
      </c>
      <c r="AL77" s="58"/>
    </row>
    <row r="78" spans="2:38" s="25" customFormat="1" ht="13.5" customHeight="1" x14ac:dyDescent="0.15">
      <c r="B78" s="105" t="s">
        <v>0</v>
      </c>
      <c r="C78" s="106"/>
      <c r="D78" s="103"/>
      <c r="E78" s="107"/>
      <c r="F78" s="103"/>
      <c r="G78" s="103"/>
      <c r="H78" s="103"/>
      <c r="I78" s="103"/>
      <c r="J78" s="103"/>
      <c r="K78" s="103"/>
      <c r="L78" s="107"/>
      <c r="M78" s="103"/>
      <c r="N78" s="103"/>
      <c r="O78" s="103"/>
      <c r="P78" s="103"/>
      <c r="Q78" s="103"/>
      <c r="R78" s="103"/>
      <c r="S78" s="107"/>
      <c r="T78" s="103"/>
      <c r="U78" s="103"/>
      <c r="V78" s="103"/>
      <c r="W78" s="103"/>
      <c r="X78" s="103"/>
      <c r="Y78" s="103"/>
      <c r="Z78" s="107"/>
      <c r="AA78" s="103"/>
      <c r="AB78" s="103"/>
      <c r="AC78" s="103"/>
      <c r="AD78" s="103"/>
      <c r="AE78" s="103"/>
      <c r="AF78" s="103"/>
      <c r="AG78" s="109"/>
      <c r="AH78" s="26" t="s">
        <v>8</v>
      </c>
      <c r="AI78" s="29" t="e">
        <f>+AI77/AI76</f>
        <v>#DIV/0!</v>
      </c>
      <c r="AL78" s="58"/>
    </row>
    <row r="79" spans="2:38" s="25" customFormat="1" x14ac:dyDescent="0.15">
      <c r="B79" s="105"/>
      <c r="C79" s="106"/>
      <c r="D79" s="103"/>
      <c r="E79" s="107"/>
      <c r="F79" s="103"/>
      <c r="G79" s="103"/>
      <c r="H79" s="103"/>
      <c r="I79" s="103"/>
      <c r="J79" s="103"/>
      <c r="K79" s="103"/>
      <c r="L79" s="107"/>
      <c r="M79" s="103"/>
      <c r="N79" s="103"/>
      <c r="O79" s="103"/>
      <c r="P79" s="103"/>
      <c r="Q79" s="103"/>
      <c r="R79" s="103"/>
      <c r="S79" s="107"/>
      <c r="T79" s="103"/>
      <c r="U79" s="103"/>
      <c r="V79" s="103"/>
      <c r="W79" s="103"/>
      <c r="X79" s="103"/>
      <c r="Y79" s="103"/>
      <c r="Z79" s="107"/>
      <c r="AA79" s="103"/>
      <c r="AB79" s="103"/>
      <c r="AC79" s="103"/>
      <c r="AD79" s="103"/>
      <c r="AE79" s="103"/>
      <c r="AF79" s="103"/>
      <c r="AG79" s="109"/>
      <c r="AH79" s="26" t="s">
        <v>9</v>
      </c>
      <c r="AI79" s="27">
        <f>+COUNTA(C80:AG81)</f>
        <v>0</v>
      </c>
      <c r="AL79" s="58"/>
    </row>
    <row r="80" spans="2:38" s="25" customFormat="1" x14ac:dyDescent="0.15">
      <c r="B80" s="110" t="s">
        <v>7</v>
      </c>
      <c r="C80" s="112"/>
      <c r="D80" s="107"/>
      <c r="E80" s="118"/>
      <c r="F80" s="107"/>
      <c r="G80" s="107"/>
      <c r="H80" s="107"/>
      <c r="I80" s="107"/>
      <c r="J80" s="107"/>
      <c r="K80" s="107"/>
      <c r="L80" s="118"/>
      <c r="M80" s="107"/>
      <c r="N80" s="107"/>
      <c r="O80" s="107"/>
      <c r="P80" s="107"/>
      <c r="Q80" s="107"/>
      <c r="R80" s="107"/>
      <c r="S80" s="118"/>
      <c r="T80" s="107"/>
      <c r="U80" s="107"/>
      <c r="V80" s="107"/>
      <c r="W80" s="107"/>
      <c r="X80" s="107"/>
      <c r="Y80" s="107"/>
      <c r="Z80" s="118"/>
      <c r="AA80" s="107"/>
      <c r="AB80" s="107"/>
      <c r="AC80" s="107"/>
      <c r="AD80" s="107"/>
      <c r="AE80" s="107"/>
      <c r="AF80" s="107"/>
      <c r="AG80" s="114"/>
      <c r="AH80" s="30" t="s">
        <v>4</v>
      </c>
      <c r="AI80" s="31" t="e">
        <f>+AI79/AI76</f>
        <v>#DIV/0!</v>
      </c>
      <c r="AL80" s="15">
        <f>+COUNTIF(C78:AG79,"休")</f>
        <v>0</v>
      </c>
    </row>
    <row r="81" spans="2:38" s="25" customFormat="1" x14ac:dyDescent="0.15">
      <c r="B81" s="111"/>
      <c r="C81" s="113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15"/>
      <c r="AH81" s="32" t="s">
        <v>13</v>
      </c>
      <c r="AI81" s="33" t="str">
        <f>IF(7&gt;AI76,"対象外",IF(AI79&gt;=AI74,"OK","NG"))</f>
        <v>対象外</v>
      </c>
      <c r="AJ81" s="28" t="str">
        <f>IF(AI81="対象外","←７日間に満たない期間は達成判定の対象外",IF(AI81="NG","←月単位未達成","←月単位達成"))</f>
        <v>←７日間に満たない期間は達成判定の対象外</v>
      </c>
      <c r="AL81" s="57" t="str">
        <f>IF(7&gt;AI76,"対象外",IF(AL80&gt;=AI74,"OK","NG"))</f>
        <v>対象外</v>
      </c>
    </row>
    <row r="82" spans="2:38" hidden="1" x14ac:dyDescent="0.15">
      <c r="B82" s="60" t="s">
        <v>33</v>
      </c>
      <c r="C82" s="44" t="e">
        <f t="shared" ref="C82:AG82" si="31">IF(AND(DAY(C74)&gt;=22,DAY(C74)&lt;=28,C75="土"),1,0)</f>
        <v>#VALUE!</v>
      </c>
      <c r="D82" s="44" t="e">
        <f t="shared" si="31"/>
        <v>#VALUE!</v>
      </c>
      <c r="E82" s="44" t="e">
        <f t="shared" si="31"/>
        <v>#VALUE!</v>
      </c>
      <c r="F82" s="44" t="e">
        <f t="shared" si="31"/>
        <v>#VALUE!</v>
      </c>
      <c r="G82" s="44" t="e">
        <f t="shared" si="31"/>
        <v>#VALUE!</v>
      </c>
      <c r="H82" s="44" t="e">
        <f t="shared" si="31"/>
        <v>#VALUE!</v>
      </c>
      <c r="I82" s="44" t="e">
        <f t="shared" si="31"/>
        <v>#VALUE!</v>
      </c>
      <c r="J82" s="44" t="e">
        <f t="shared" si="31"/>
        <v>#VALUE!</v>
      </c>
      <c r="K82" s="44" t="e">
        <f t="shared" si="31"/>
        <v>#VALUE!</v>
      </c>
      <c r="L82" s="44" t="e">
        <f t="shared" si="31"/>
        <v>#VALUE!</v>
      </c>
      <c r="M82" s="44" t="e">
        <f t="shared" si="31"/>
        <v>#VALUE!</v>
      </c>
      <c r="N82" s="44" t="e">
        <f t="shared" si="31"/>
        <v>#VALUE!</v>
      </c>
      <c r="O82" s="44" t="e">
        <f t="shared" si="31"/>
        <v>#VALUE!</v>
      </c>
      <c r="P82" s="44" t="e">
        <f t="shared" si="31"/>
        <v>#VALUE!</v>
      </c>
      <c r="Q82" s="44" t="e">
        <f t="shared" si="31"/>
        <v>#VALUE!</v>
      </c>
      <c r="R82" s="44" t="e">
        <f t="shared" si="31"/>
        <v>#VALUE!</v>
      </c>
      <c r="S82" s="44" t="e">
        <f t="shared" si="31"/>
        <v>#VALUE!</v>
      </c>
      <c r="T82" s="44" t="e">
        <f t="shared" si="31"/>
        <v>#VALUE!</v>
      </c>
      <c r="U82" s="44" t="e">
        <f t="shared" si="31"/>
        <v>#VALUE!</v>
      </c>
      <c r="V82" s="44" t="e">
        <f t="shared" si="31"/>
        <v>#VALUE!</v>
      </c>
      <c r="W82" s="44" t="e">
        <f t="shared" si="31"/>
        <v>#VALUE!</v>
      </c>
      <c r="X82" s="44" t="e">
        <f t="shared" si="31"/>
        <v>#VALUE!</v>
      </c>
      <c r="Y82" s="44" t="e">
        <f t="shared" si="31"/>
        <v>#VALUE!</v>
      </c>
      <c r="Z82" s="44" t="e">
        <f t="shared" si="31"/>
        <v>#VALUE!</v>
      </c>
      <c r="AA82" s="44" t="e">
        <f t="shared" si="31"/>
        <v>#VALUE!</v>
      </c>
      <c r="AB82" s="44" t="e">
        <f t="shared" si="31"/>
        <v>#VALUE!</v>
      </c>
      <c r="AC82" s="44" t="e">
        <f t="shared" si="31"/>
        <v>#VALUE!</v>
      </c>
      <c r="AD82" s="44" t="e">
        <f t="shared" si="31"/>
        <v>#VALUE!</v>
      </c>
      <c r="AE82" s="44" t="e">
        <f t="shared" si="31"/>
        <v>#VALUE!</v>
      </c>
      <c r="AF82" s="44" t="e">
        <f t="shared" si="31"/>
        <v>#VALUE!</v>
      </c>
      <c r="AG82" s="44" t="e">
        <f t="shared" si="31"/>
        <v>#VALUE!</v>
      </c>
      <c r="AH82" s="45" t="s">
        <v>19</v>
      </c>
      <c r="AI82" s="46">
        <f>_xlfn.AGGREGATE(9,6,C82:AG82)</f>
        <v>0</v>
      </c>
      <c r="AJ82" s="28"/>
    </row>
    <row r="83" spans="2:38" hidden="1" x14ac:dyDescent="0.15">
      <c r="B83" s="60" t="s">
        <v>34</v>
      </c>
      <c r="C83" s="47" t="e">
        <f t="shared" ref="C83:AG83" si="32">IF(AND(DAY(C74)&gt;=22,DAY(C74)&lt;=28,C75="土",OR(C80="休",C80="雨")),1,0)</f>
        <v>#VALUE!</v>
      </c>
      <c r="D83" s="47" t="e">
        <f t="shared" si="32"/>
        <v>#VALUE!</v>
      </c>
      <c r="E83" s="47" t="e">
        <f t="shared" si="32"/>
        <v>#VALUE!</v>
      </c>
      <c r="F83" s="47" t="e">
        <f t="shared" si="32"/>
        <v>#VALUE!</v>
      </c>
      <c r="G83" s="47" t="e">
        <f t="shared" si="32"/>
        <v>#VALUE!</v>
      </c>
      <c r="H83" s="47" t="e">
        <f t="shared" si="32"/>
        <v>#VALUE!</v>
      </c>
      <c r="I83" s="47" t="e">
        <f t="shared" si="32"/>
        <v>#VALUE!</v>
      </c>
      <c r="J83" s="47" t="e">
        <f t="shared" si="32"/>
        <v>#VALUE!</v>
      </c>
      <c r="K83" s="47" t="e">
        <f t="shared" si="32"/>
        <v>#VALUE!</v>
      </c>
      <c r="L83" s="47" t="e">
        <f t="shared" si="32"/>
        <v>#VALUE!</v>
      </c>
      <c r="M83" s="47" t="e">
        <f t="shared" si="32"/>
        <v>#VALUE!</v>
      </c>
      <c r="N83" s="47" t="e">
        <f t="shared" si="32"/>
        <v>#VALUE!</v>
      </c>
      <c r="O83" s="47" t="e">
        <f t="shared" si="32"/>
        <v>#VALUE!</v>
      </c>
      <c r="P83" s="47" t="e">
        <f t="shared" si="32"/>
        <v>#VALUE!</v>
      </c>
      <c r="Q83" s="47" t="e">
        <f t="shared" si="32"/>
        <v>#VALUE!</v>
      </c>
      <c r="R83" s="47" t="e">
        <f t="shared" si="32"/>
        <v>#VALUE!</v>
      </c>
      <c r="S83" s="47" t="e">
        <f t="shared" si="32"/>
        <v>#VALUE!</v>
      </c>
      <c r="T83" s="47" t="e">
        <f t="shared" si="32"/>
        <v>#VALUE!</v>
      </c>
      <c r="U83" s="47" t="e">
        <f t="shared" si="32"/>
        <v>#VALUE!</v>
      </c>
      <c r="V83" s="47" t="e">
        <f t="shared" si="32"/>
        <v>#VALUE!</v>
      </c>
      <c r="W83" s="47" t="e">
        <f t="shared" si="32"/>
        <v>#VALUE!</v>
      </c>
      <c r="X83" s="47" t="e">
        <f t="shared" si="32"/>
        <v>#VALUE!</v>
      </c>
      <c r="Y83" s="47" t="e">
        <f t="shared" si="32"/>
        <v>#VALUE!</v>
      </c>
      <c r="Z83" s="47" t="e">
        <f t="shared" si="32"/>
        <v>#VALUE!</v>
      </c>
      <c r="AA83" s="47" t="e">
        <f t="shared" si="32"/>
        <v>#VALUE!</v>
      </c>
      <c r="AB83" s="47" t="e">
        <f t="shared" si="32"/>
        <v>#VALUE!</v>
      </c>
      <c r="AC83" s="47" t="e">
        <f t="shared" si="32"/>
        <v>#VALUE!</v>
      </c>
      <c r="AD83" s="47" t="e">
        <f t="shared" si="32"/>
        <v>#VALUE!</v>
      </c>
      <c r="AE83" s="47" t="e">
        <f t="shared" si="32"/>
        <v>#VALUE!</v>
      </c>
      <c r="AF83" s="47" t="e">
        <f t="shared" si="32"/>
        <v>#VALUE!</v>
      </c>
      <c r="AG83" s="47" t="e">
        <f t="shared" si="32"/>
        <v>#VALUE!</v>
      </c>
      <c r="AH83" s="48" t="s">
        <v>20</v>
      </c>
      <c r="AI83" s="46">
        <f>_xlfn.AGGREGATE(9,6,C83:AG83)</f>
        <v>0</v>
      </c>
      <c r="AJ83" s="28"/>
    </row>
    <row r="84" spans="2:38" hidden="1" x14ac:dyDescent="0.15">
      <c r="B84" s="60" t="s">
        <v>35</v>
      </c>
      <c r="C84" s="44" t="e">
        <f>IF(AND(DAY(C74)&gt;=8,DAY(C74)&lt;=14,C75="土"),1,0)</f>
        <v>#VALUE!</v>
      </c>
      <c r="D84" s="44" t="e">
        <f>IF(AND(DAY(D74)&gt;=8,DAY(D74)&lt;=14,D75="土"),1,0)</f>
        <v>#VALUE!</v>
      </c>
      <c r="E84" s="44" t="e">
        <f t="shared" ref="E84:AG84" si="33">IF(AND(DAY(E74)&gt;=8,DAY(E74)&lt;=14,E75="土"),1,0)</f>
        <v>#VALUE!</v>
      </c>
      <c r="F84" s="44" t="e">
        <f t="shared" si="33"/>
        <v>#VALUE!</v>
      </c>
      <c r="G84" s="44" t="e">
        <f t="shared" si="33"/>
        <v>#VALUE!</v>
      </c>
      <c r="H84" s="44" t="e">
        <f t="shared" si="33"/>
        <v>#VALUE!</v>
      </c>
      <c r="I84" s="44" t="e">
        <f t="shared" si="33"/>
        <v>#VALUE!</v>
      </c>
      <c r="J84" s="44" t="e">
        <f t="shared" si="33"/>
        <v>#VALUE!</v>
      </c>
      <c r="K84" s="44" t="e">
        <f t="shared" si="33"/>
        <v>#VALUE!</v>
      </c>
      <c r="L84" s="44" t="e">
        <f t="shared" si="33"/>
        <v>#VALUE!</v>
      </c>
      <c r="M84" s="44" t="e">
        <f t="shared" si="33"/>
        <v>#VALUE!</v>
      </c>
      <c r="N84" s="44" t="e">
        <f t="shared" si="33"/>
        <v>#VALUE!</v>
      </c>
      <c r="O84" s="44" t="e">
        <f t="shared" si="33"/>
        <v>#VALUE!</v>
      </c>
      <c r="P84" s="44" t="e">
        <f t="shared" si="33"/>
        <v>#VALUE!</v>
      </c>
      <c r="Q84" s="44" t="e">
        <f t="shared" si="33"/>
        <v>#VALUE!</v>
      </c>
      <c r="R84" s="44" t="e">
        <f t="shared" si="33"/>
        <v>#VALUE!</v>
      </c>
      <c r="S84" s="44" t="e">
        <f t="shared" si="33"/>
        <v>#VALUE!</v>
      </c>
      <c r="T84" s="44" t="e">
        <f t="shared" si="33"/>
        <v>#VALUE!</v>
      </c>
      <c r="U84" s="44" t="e">
        <f t="shared" si="33"/>
        <v>#VALUE!</v>
      </c>
      <c r="V84" s="44" t="e">
        <f t="shared" si="33"/>
        <v>#VALUE!</v>
      </c>
      <c r="W84" s="44" t="e">
        <f t="shared" si="33"/>
        <v>#VALUE!</v>
      </c>
      <c r="X84" s="44" t="e">
        <f t="shared" si="33"/>
        <v>#VALUE!</v>
      </c>
      <c r="Y84" s="44" t="e">
        <f t="shared" si="33"/>
        <v>#VALUE!</v>
      </c>
      <c r="Z84" s="44" t="e">
        <f t="shared" si="33"/>
        <v>#VALUE!</v>
      </c>
      <c r="AA84" s="44" t="e">
        <f t="shared" si="33"/>
        <v>#VALUE!</v>
      </c>
      <c r="AB84" s="44" t="e">
        <f t="shared" si="33"/>
        <v>#VALUE!</v>
      </c>
      <c r="AC84" s="44" t="e">
        <f t="shared" si="33"/>
        <v>#VALUE!</v>
      </c>
      <c r="AD84" s="44" t="e">
        <f t="shared" si="33"/>
        <v>#VALUE!</v>
      </c>
      <c r="AE84" s="44" t="e">
        <f t="shared" si="33"/>
        <v>#VALUE!</v>
      </c>
      <c r="AF84" s="44" t="e">
        <f t="shared" si="33"/>
        <v>#VALUE!</v>
      </c>
      <c r="AG84" s="44" t="e">
        <f t="shared" si="33"/>
        <v>#VALUE!</v>
      </c>
      <c r="AH84" s="45" t="s">
        <v>19</v>
      </c>
      <c r="AI84" s="46">
        <f>_xlfn.AGGREGATE(9,6,C84:AG84)</f>
        <v>0</v>
      </c>
      <c r="AJ84" s="28"/>
    </row>
    <row r="85" spans="2:38" hidden="1" x14ac:dyDescent="0.15">
      <c r="B85" s="60" t="s">
        <v>36</v>
      </c>
      <c r="C85" s="47" t="e">
        <f>IF(AND(DAY(C74)&gt;=8,DAY(C74)&lt;=14,C75="土",OR(C80="休",C80="雨")),1,0)</f>
        <v>#VALUE!</v>
      </c>
      <c r="D85" s="47" t="e">
        <f>IF(AND(DAY(D74)&gt;=8,DAY(D74)&lt;=14,D75="土",OR(D80="休",D80="雨")),1,0)</f>
        <v>#VALUE!</v>
      </c>
      <c r="E85" s="47" t="e">
        <f t="shared" ref="E85:AG85" si="34">IF(AND(DAY(E74)&gt;=8,DAY(E74)&lt;=14,E75="土",OR(E80="休",E80="雨")),1,0)</f>
        <v>#VALUE!</v>
      </c>
      <c r="F85" s="47" t="e">
        <f t="shared" si="34"/>
        <v>#VALUE!</v>
      </c>
      <c r="G85" s="47" t="e">
        <f t="shared" si="34"/>
        <v>#VALUE!</v>
      </c>
      <c r="H85" s="47" t="e">
        <f t="shared" si="34"/>
        <v>#VALUE!</v>
      </c>
      <c r="I85" s="47" t="e">
        <f t="shared" si="34"/>
        <v>#VALUE!</v>
      </c>
      <c r="J85" s="47" t="e">
        <f t="shared" si="34"/>
        <v>#VALUE!</v>
      </c>
      <c r="K85" s="47" t="e">
        <f t="shared" si="34"/>
        <v>#VALUE!</v>
      </c>
      <c r="L85" s="47" t="e">
        <f t="shared" si="34"/>
        <v>#VALUE!</v>
      </c>
      <c r="M85" s="47" t="e">
        <f t="shared" si="34"/>
        <v>#VALUE!</v>
      </c>
      <c r="N85" s="47" t="e">
        <f t="shared" si="34"/>
        <v>#VALUE!</v>
      </c>
      <c r="O85" s="47" t="e">
        <f t="shared" si="34"/>
        <v>#VALUE!</v>
      </c>
      <c r="P85" s="47" t="e">
        <f t="shared" si="34"/>
        <v>#VALUE!</v>
      </c>
      <c r="Q85" s="47" t="e">
        <f t="shared" si="34"/>
        <v>#VALUE!</v>
      </c>
      <c r="R85" s="47" t="e">
        <f t="shared" si="34"/>
        <v>#VALUE!</v>
      </c>
      <c r="S85" s="47" t="e">
        <f t="shared" si="34"/>
        <v>#VALUE!</v>
      </c>
      <c r="T85" s="47" t="e">
        <f t="shared" si="34"/>
        <v>#VALUE!</v>
      </c>
      <c r="U85" s="47" t="e">
        <f t="shared" si="34"/>
        <v>#VALUE!</v>
      </c>
      <c r="V85" s="47" t="e">
        <f t="shared" si="34"/>
        <v>#VALUE!</v>
      </c>
      <c r="W85" s="47" t="e">
        <f t="shared" si="34"/>
        <v>#VALUE!</v>
      </c>
      <c r="X85" s="47" t="e">
        <f t="shared" si="34"/>
        <v>#VALUE!</v>
      </c>
      <c r="Y85" s="47" t="e">
        <f t="shared" si="34"/>
        <v>#VALUE!</v>
      </c>
      <c r="Z85" s="47" t="e">
        <f t="shared" si="34"/>
        <v>#VALUE!</v>
      </c>
      <c r="AA85" s="47" t="e">
        <f t="shared" si="34"/>
        <v>#VALUE!</v>
      </c>
      <c r="AB85" s="47" t="e">
        <f t="shared" si="34"/>
        <v>#VALUE!</v>
      </c>
      <c r="AC85" s="47" t="e">
        <f t="shared" si="34"/>
        <v>#VALUE!</v>
      </c>
      <c r="AD85" s="47" t="e">
        <f t="shared" si="34"/>
        <v>#VALUE!</v>
      </c>
      <c r="AE85" s="47" t="e">
        <f t="shared" si="34"/>
        <v>#VALUE!</v>
      </c>
      <c r="AF85" s="47" t="e">
        <f t="shared" si="34"/>
        <v>#VALUE!</v>
      </c>
      <c r="AG85" s="47" t="e">
        <f t="shared" si="34"/>
        <v>#VALUE!</v>
      </c>
      <c r="AH85" s="48" t="s">
        <v>20</v>
      </c>
      <c r="AI85" s="46">
        <f>_xlfn.AGGREGATE(9,6,C85:AG85)</f>
        <v>0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58"/>
    </row>
    <row r="87" spans="2:38" hidden="1" x14ac:dyDescent="0.15">
      <c r="C87" s="2" t="e">
        <f>YEAR(C90)</f>
        <v>#VALUE!</v>
      </c>
      <c r="D87" s="2" t="e">
        <f>MONTH(C90)</f>
        <v>#VALUE!</v>
      </c>
    </row>
    <row r="88" spans="2:38" x14ac:dyDescent="0.15">
      <c r="B88" s="6" t="s">
        <v>14</v>
      </c>
      <c r="C88" s="116" t="e">
        <f>C90</f>
        <v>#VALUE!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2"/>
    </row>
    <row r="89" spans="2:38" hidden="1" x14ac:dyDescent="0.15">
      <c r="B89" s="34"/>
      <c r="C89" s="22" t="e">
        <f>DATE($C87,$D87,1)</f>
        <v>#VALUE!</v>
      </c>
      <c r="D89" s="22" t="e">
        <f t="shared" ref="D89:AG89" si="35">C89+1</f>
        <v>#VALUE!</v>
      </c>
      <c r="E89" s="22" t="e">
        <f t="shared" si="35"/>
        <v>#VALUE!</v>
      </c>
      <c r="F89" s="22" t="e">
        <f t="shared" si="35"/>
        <v>#VALUE!</v>
      </c>
      <c r="G89" s="22" t="e">
        <f t="shared" si="35"/>
        <v>#VALUE!</v>
      </c>
      <c r="H89" s="22" t="e">
        <f t="shared" si="35"/>
        <v>#VALUE!</v>
      </c>
      <c r="I89" s="22" t="e">
        <f t="shared" si="35"/>
        <v>#VALUE!</v>
      </c>
      <c r="J89" s="22" t="e">
        <f t="shared" si="35"/>
        <v>#VALUE!</v>
      </c>
      <c r="K89" s="22" t="e">
        <f t="shared" si="35"/>
        <v>#VALUE!</v>
      </c>
      <c r="L89" s="22" t="e">
        <f t="shared" si="35"/>
        <v>#VALUE!</v>
      </c>
      <c r="M89" s="22" t="e">
        <f t="shared" si="35"/>
        <v>#VALUE!</v>
      </c>
      <c r="N89" s="22" t="e">
        <f t="shared" si="35"/>
        <v>#VALUE!</v>
      </c>
      <c r="O89" s="22" t="e">
        <f t="shared" si="35"/>
        <v>#VALUE!</v>
      </c>
      <c r="P89" s="22" t="e">
        <f t="shared" si="35"/>
        <v>#VALUE!</v>
      </c>
      <c r="Q89" s="22" t="e">
        <f t="shared" si="35"/>
        <v>#VALUE!</v>
      </c>
      <c r="R89" s="22" t="e">
        <f t="shared" si="35"/>
        <v>#VALUE!</v>
      </c>
      <c r="S89" s="22" t="e">
        <f t="shared" si="35"/>
        <v>#VALUE!</v>
      </c>
      <c r="T89" s="22" t="e">
        <f t="shared" si="35"/>
        <v>#VALUE!</v>
      </c>
      <c r="U89" s="22" t="e">
        <f t="shared" si="35"/>
        <v>#VALUE!</v>
      </c>
      <c r="V89" s="22" t="e">
        <f t="shared" si="35"/>
        <v>#VALUE!</v>
      </c>
      <c r="W89" s="22" t="e">
        <f t="shared" si="35"/>
        <v>#VALUE!</v>
      </c>
      <c r="X89" s="22" t="e">
        <f t="shared" si="35"/>
        <v>#VALUE!</v>
      </c>
      <c r="Y89" s="22" t="e">
        <f t="shared" si="35"/>
        <v>#VALUE!</v>
      </c>
      <c r="Z89" s="22" t="e">
        <f t="shared" si="35"/>
        <v>#VALUE!</v>
      </c>
      <c r="AA89" s="22" t="e">
        <f t="shared" si="35"/>
        <v>#VALUE!</v>
      </c>
      <c r="AB89" s="22" t="e">
        <f t="shared" si="35"/>
        <v>#VALUE!</v>
      </c>
      <c r="AC89" s="22" t="e">
        <f t="shared" si="35"/>
        <v>#VALUE!</v>
      </c>
      <c r="AD89" s="22" t="e">
        <f t="shared" si="35"/>
        <v>#VALUE!</v>
      </c>
      <c r="AE89" s="22" t="e">
        <f t="shared" si="35"/>
        <v>#VALUE!</v>
      </c>
      <c r="AF89" s="22" t="e">
        <f t="shared" si="35"/>
        <v>#VALUE!</v>
      </c>
      <c r="AG89" s="22" t="e">
        <f t="shared" si="35"/>
        <v>#VALUE!</v>
      </c>
      <c r="AH89" s="35"/>
      <c r="AI89" s="36"/>
    </row>
    <row r="90" spans="2:38" x14ac:dyDescent="0.15">
      <c r="B90" s="20" t="s">
        <v>15</v>
      </c>
      <c r="C90" s="37" t="e">
        <f>IF(EDATE(C73,1)&gt;$G$5,"",EDATE(C73,1))</f>
        <v>#VALUE!</v>
      </c>
      <c r="D90" s="22" t="e">
        <f t="shared" ref="D90:AG90" si="36">IF(D89&gt;$G$5,"",IF(C90=EOMONTH(DATE($C87,$D87,1),0),"",IF(C90="","",C90+1)))</f>
        <v>#VALUE!</v>
      </c>
      <c r="E90" s="22" t="e">
        <f t="shared" si="36"/>
        <v>#VALUE!</v>
      </c>
      <c r="F90" s="22" t="e">
        <f t="shared" si="36"/>
        <v>#VALUE!</v>
      </c>
      <c r="G90" s="22" t="e">
        <f t="shared" si="36"/>
        <v>#VALUE!</v>
      </c>
      <c r="H90" s="22" t="e">
        <f t="shared" si="36"/>
        <v>#VALUE!</v>
      </c>
      <c r="I90" s="22" t="e">
        <f t="shared" si="36"/>
        <v>#VALUE!</v>
      </c>
      <c r="J90" s="22" t="e">
        <f t="shared" si="36"/>
        <v>#VALUE!</v>
      </c>
      <c r="K90" s="22" t="e">
        <f t="shared" si="36"/>
        <v>#VALUE!</v>
      </c>
      <c r="L90" s="22" t="e">
        <f t="shared" si="36"/>
        <v>#VALUE!</v>
      </c>
      <c r="M90" s="22" t="e">
        <f t="shared" si="36"/>
        <v>#VALUE!</v>
      </c>
      <c r="N90" s="22" t="e">
        <f t="shared" si="36"/>
        <v>#VALUE!</v>
      </c>
      <c r="O90" s="22" t="e">
        <f t="shared" si="36"/>
        <v>#VALUE!</v>
      </c>
      <c r="P90" s="22" t="e">
        <f t="shared" si="36"/>
        <v>#VALUE!</v>
      </c>
      <c r="Q90" s="22" t="e">
        <f t="shared" si="36"/>
        <v>#VALUE!</v>
      </c>
      <c r="R90" s="22" t="e">
        <f t="shared" si="36"/>
        <v>#VALUE!</v>
      </c>
      <c r="S90" s="22" t="e">
        <f t="shared" si="36"/>
        <v>#VALUE!</v>
      </c>
      <c r="T90" s="22" t="e">
        <f t="shared" si="36"/>
        <v>#VALUE!</v>
      </c>
      <c r="U90" s="22" t="e">
        <f t="shared" si="36"/>
        <v>#VALUE!</v>
      </c>
      <c r="V90" s="22" t="e">
        <f t="shared" si="36"/>
        <v>#VALUE!</v>
      </c>
      <c r="W90" s="22" t="e">
        <f t="shared" si="36"/>
        <v>#VALUE!</v>
      </c>
      <c r="X90" s="22" t="e">
        <f t="shared" si="36"/>
        <v>#VALUE!</v>
      </c>
      <c r="Y90" s="22" t="e">
        <f t="shared" si="36"/>
        <v>#VALUE!</v>
      </c>
      <c r="Z90" s="22" t="e">
        <f t="shared" si="36"/>
        <v>#VALUE!</v>
      </c>
      <c r="AA90" s="22" t="e">
        <f t="shared" si="36"/>
        <v>#VALUE!</v>
      </c>
      <c r="AB90" s="22" t="e">
        <f t="shared" si="36"/>
        <v>#VALUE!</v>
      </c>
      <c r="AC90" s="22" t="e">
        <f t="shared" si="36"/>
        <v>#VALUE!</v>
      </c>
      <c r="AD90" s="22" t="e">
        <f t="shared" si="36"/>
        <v>#VALUE!</v>
      </c>
      <c r="AE90" s="22" t="e">
        <f t="shared" si="36"/>
        <v>#VALUE!</v>
      </c>
      <c r="AF90" s="22" t="e">
        <f t="shared" si="36"/>
        <v>#VALUE!</v>
      </c>
      <c r="AG90" s="22" t="e">
        <f t="shared" si="36"/>
        <v>#VALUE!</v>
      </c>
      <c r="AH90" s="23" t="s">
        <v>16</v>
      </c>
      <c r="AI90" s="59">
        <f>+COUNTIFS(C91:AG91,"土",C92:AG92,"")+COUNTIFS(C91:AG91,"日",C92:AG92,"")</f>
        <v>0</v>
      </c>
    </row>
    <row r="91" spans="2:38" s="25" customFormat="1" x14ac:dyDescent="0.15">
      <c r="B91" s="38" t="s">
        <v>5</v>
      </c>
      <c r="C91" s="61" t="str">
        <f>IFERROR(TEXT(WEEKDAY(+C90),"aaa"),"")</f>
        <v/>
      </c>
      <c r="D91" s="61" t="str">
        <f t="shared" ref="D91:AG91" si="37">IFERROR(TEXT(WEEKDAY(+D90),"aaa"),"")</f>
        <v/>
      </c>
      <c r="E91" s="61" t="str">
        <f t="shared" si="37"/>
        <v/>
      </c>
      <c r="F91" s="61" t="str">
        <f t="shared" si="37"/>
        <v/>
      </c>
      <c r="G91" s="61" t="str">
        <f t="shared" si="37"/>
        <v/>
      </c>
      <c r="H91" s="61" t="str">
        <f t="shared" si="37"/>
        <v/>
      </c>
      <c r="I91" s="61" t="str">
        <f t="shared" si="37"/>
        <v/>
      </c>
      <c r="J91" s="61" t="str">
        <f t="shared" si="37"/>
        <v/>
      </c>
      <c r="K91" s="61" t="str">
        <f t="shared" si="37"/>
        <v/>
      </c>
      <c r="L91" s="61" t="str">
        <f t="shared" si="37"/>
        <v/>
      </c>
      <c r="M91" s="61" t="str">
        <f t="shared" si="37"/>
        <v/>
      </c>
      <c r="N91" s="61" t="str">
        <f t="shared" si="37"/>
        <v/>
      </c>
      <c r="O91" s="61" t="str">
        <f t="shared" si="37"/>
        <v/>
      </c>
      <c r="P91" s="61" t="str">
        <f t="shared" si="37"/>
        <v/>
      </c>
      <c r="Q91" s="61" t="str">
        <f t="shared" si="37"/>
        <v/>
      </c>
      <c r="R91" s="61" t="str">
        <f t="shared" si="37"/>
        <v/>
      </c>
      <c r="S91" s="61" t="str">
        <f t="shared" si="37"/>
        <v/>
      </c>
      <c r="T91" s="61" t="str">
        <f t="shared" si="37"/>
        <v/>
      </c>
      <c r="U91" s="61" t="str">
        <f t="shared" si="37"/>
        <v/>
      </c>
      <c r="V91" s="61" t="str">
        <f t="shared" si="37"/>
        <v/>
      </c>
      <c r="W91" s="61" t="str">
        <f t="shared" si="37"/>
        <v/>
      </c>
      <c r="X91" s="61" t="str">
        <f t="shared" si="37"/>
        <v/>
      </c>
      <c r="Y91" s="61" t="str">
        <f t="shared" si="37"/>
        <v/>
      </c>
      <c r="Z91" s="61" t="str">
        <f t="shared" si="37"/>
        <v/>
      </c>
      <c r="AA91" s="61" t="str">
        <f t="shared" si="37"/>
        <v/>
      </c>
      <c r="AB91" s="61" t="str">
        <f t="shared" si="37"/>
        <v/>
      </c>
      <c r="AC91" s="61" t="str">
        <f t="shared" si="37"/>
        <v/>
      </c>
      <c r="AD91" s="61" t="str">
        <f t="shared" si="37"/>
        <v/>
      </c>
      <c r="AE91" s="61" t="str">
        <f t="shared" si="37"/>
        <v/>
      </c>
      <c r="AF91" s="61" t="str">
        <f t="shared" si="37"/>
        <v/>
      </c>
      <c r="AG91" s="61" t="str">
        <f t="shared" si="37"/>
        <v/>
      </c>
      <c r="AH91" s="23" t="s">
        <v>18</v>
      </c>
      <c r="AI91" s="59">
        <f>+COUNTIF(C92:AG92,"夏休")+COUNTIF(C92:AG92,"冬休")+COUNTIF(C92:AG92,"中止")</f>
        <v>0</v>
      </c>
      <c r="AL91" s="58"/>
    </row>
    <row r="92" spans="2:38" s="25" customFormat="1" ht="13.5" customHeight="1" x14ac:dyDescent="0.15">
      <c r="B92" s="83" t="s">
        <v>17</v>
      </c>
      <c r="C92" s="85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104"/>
      <c r="AH92" s="26" t="s">
        <v>2</v>
      </c>
      <c r="AI92" s="27">
        <f>COUNT(C90:AG90)-AI91</f>
        <v>0</v>
      </c>
      <c r="AL92" s="58"/>
    </row>
    <row r="93" spans="2:38" s="25" customFormat="1" ht="13.5" customHeight="1" x14ac:dyDescent="0.15">
      <c r="B93" s="84"/>
      <c r="C93" s="85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104"/>
      <c r="AH93" s="26" t="s">
        <v>6</v>
      </c>
      <c r="AI93" s="27">
        <f>+COUNTIF(C94:AG95,"休")</f>
        <v>0</v>
      </c>
      <c r="AJ93" s="28" t="e">
        <f>IF(AI94&gt;0.285,"",IF(AI93&lt;AI90,"←計画日数が足りません",""))</f>
        <v>#DIV/0!</v>
      </c>
      <c r="AL93" s="58"/>
    </row>
    <row r="94" spans="2:38" s="25" customFormat="1" ht="13.5" customHeight="1" x14ac:dyDescent="0.15">
      <c r="B94" s="105" t="s">
        <v>0</v>
      </c>
      <c r="C94" s="106"/>
      <c r="D94" s="103"/>
      <c r="E94" s="103"/>
      <c r="F94" s="103"/>
      <c r="G94" s="103"/>
      <c r="H94" s="103"/>
      <c r="I94" s="107"/>
      <c r="J94" s="103"/>
      <c r="K94" s="103"/>
      <c r="L94" s="103"/>
      <c r="M94" s="103"/>
      <c r="N94" s="103"/>
      <c r="O94" s="103"/>
      <c r="P94" s="107"/>
      <c r="Q94" s="103"/>
      <c r="R94" s="103"/>
      <c r="S94" s="103"/>
      <c r="T94" s="103"/>
      <c r="U94" s="103"/>
      <c r="V94" s="103"/>
      <c r="W94" s="107"/>
      <c r="X94" s="103"/>
      <c r="Y94" s="103"/>
      <c r="Z94" s="103"/>
      <c r="AA94" s="103"/>
      <c r="AB94" s="103"/>
      <c r="AC94" s="103"/>
      <c r="AD94" s="107"/>
      <c r="AE94" s="103"/>
      <c r="AF94" s="103"/>
      <c r="AG94" s="109"/>
      <c r="AH94" s="26" t="s">
        <v>8</v>
      </c>
      <c r="AI94" s="29" t="e">
        <f>+AI93/AI92</f>
        <v>#DIV/0!</v>
      </c>
      <c r="AL94" s="58"/>
    </row>
    <row r="95" spans="2:38" s="25" customFormat="1" x14ac:dyDescent="0.15">
      <c r="B95" s="105"/>
      <c r="C95" s="106"/>
      <c r="D95" s="103"/>
      <c r="E95" s="103"/>
      <c r="F95" s="103"/>
      <c r="G95" s="103"/>
      <c r="H95" s="103"/>
      <c r="I95" s="107"/>
      <c r="J95" s="103"/>
      <c r="K95" s="103"/>
      <c r="L95" s="103"/>
      <c r="M95" s="103"/>
      <c r="N95" s="103"/>
      <c r="O95" s="103"/>
      <c r="P95" s="107"/>
      <c r="Q95" s="103"/>
      <c r="R95" s="103"/>
      <c r="S95" s="103"/>
      <c r="T95" s="103"/>
      <c r="U95" s="103"/>
      <c r="V95" s="103"/>
      <c r="W95" s="107"/>
      <c r="X95" s="103"/>
      <c r="Y95" s="103"/>
      <c r="Z95" s="103"/>
      <c r="AA95" s="103"/>
      <c r="AB95" s="103"/>
      <c r="AC95" s="103"/>
      <c r="AD95" s="107"/>
      <c r="AE95" s="103"/>
      <c r="AF95" s="103"/>
      <c r="AG95" s="109"/>
      <c r="AH95" s="26" t="s">
        <v>9</v>
      </c>
      <c r="AI95" s="27">
        <f>+COUNTA(C96:AG97)</f>
        <v>0</v>
      </c>
      <c r="AL95" s="58"/>
    </row>
    <row r="96" spans="2:38" s="25" customFormat="1" x14ac:dyDescent="0.15">
      <c r="B96" s="110" t="s">
        <v>7</v>
      </c>
      <c r="C96" s="112"/>
      <c r="D96" s="107"/>
      <c r="E96" s="107"/>
      <c r="F96" s="107"/>
      <c r="G96" s="107"/>
      <c r="H96" s="107"/>
      <c r="I96" s="118"/>
      <c r="J96" s="107"/>
      <c r="K96" s="107"/>
      <c r="L96" s="107"/>
      <c r="M96" s="107"/>
      <c r="N96" s="107"/>
      <c r="O96" s="107"/>
      <c r="P96" s="118"/>
      <c r="Q96" s="107"/>
      <c r="R96" s="107"/>
      <c r="S96" s="107"/>
      <c r="T96" s="107"/>
      <c r="U96" s="107"/>
      <c r="V96" s="107"/>
      <c r="W96" s="118"/>
      <c r="X96" s="107"/>
      <c r="Y96" s="107"/>
      <c r="Z96" s="107"/>
      <c r="AA96" s="107"/>
      <c r="AB96" s="107"/>
      <c r="AC96" s="107"/>
      <c r="AD96" s="118"/>
      <c r="AE96" s="107"/>
      <c r="AF96" s="107"/>
      <c r="AG96" s="114"/>
      <c r="AH96" s="30" t="s">
        <v>4</v>
      </c>
      <c r="AI96" s="31" t="e">
        <f>+AI95/AI92</f>
        <v>#DIV/0!</v>
      </c>
      <c r="AL96" s="15">
        <f>+COUNTIF(C94:AG95,"休")</f>
        <v>0</v>
      </c>
    </row>
    <row r="97" spans="2:38" s="25" customFormat="1" x14ac:dyDescent="0.15">
      <c r="B97" s="111"/>
      <c r="C97" s="113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5"/>
      <c r="AH97" s="32" t="s">
        <v>13</v>
      </c>
      <c r="AI97" s="33" t="str">
        <f>IF(7&gt;AI92,"対象外",IF(AI95&gt;=AI90,"OK","NG"))</f>
        <v>対象外</v>
      </c>
      <c r="AJ97" s="28" t="str">
        <f>IF(AI97="対象外","←７日間に満たない期間は達成判定の対象外",IF(AI97="NG","←月単位未達成","←月単位達成"))</f>
        <v>←７日間に満たない期間は達成判定の対象外</v>
      </c>
      <c r="AL97" s="57" t="str">
        <f>IF(7&gt;AI92,"対象外",IF(AL96&gt;=AI90,"OK","NG"))</f>
        <v>対象外</v>
      </c>
    </row>
    <row r="98" spans="2:38" hidden="1" x14ac:dyDescent="0.15">
      <c r="B98" s="60" t="s">
        <v>33</v>
      </c>
      <c r="C98" s="44" t="e">
        <f t="shared" ref="C98:AG98" si="38">IF(AND(DAY(C90)&gt;=22,DAY(C90)&lt;=28,C91="土"),1,0)</f>
        <v>#VALUE!</v>
      </c>
      <c r="D98" s="44" t="e">
        <f t="shared" si="38"/>
        <v>#VALUE!</v>
      </c>
      <c r="E98" s="44" t="e">
        <f t="shared" si="38"/>
        <v>#VALUE!</v>
      </c>
      <c r="F98" s="44" t="e">
        <f t="shared" si="38"/>
        <v>#VALUE!</v>
      </c>
      <c r="G98" s="44" t="e">
        <f t="shared" si="38"/>
        <v>#VALUE!</v>
      </c>
      <c r="H98" s="44" t="e">
        <f t="shared" si="38"/>
        <v>#VALUE!</v>
      </c>
      <c r="I98" s="44" t="e">
        <f t="shared" si="38"/>
        <v>#VALUE!</v>
      </c>
      <c r="J98" s="44" t="e">
        <f t="shared" si="38"/>
        <v>#VALUE!</v>
      </c>
      <c r="K98" s="44" t="e">
        <f t="shared" si="38"/>
        <v>#VALUE!</v>
      </c>
      <c r="L98" s="44" t="e">
        <f t="shared" si="38"/>
        <v>#VALUE!</v>
      </c>
      <c r="M98" s="44" t="e">
        <f t="shared" si="38"/>
        <v>#VALUE!</v>
      </c>
      <c r="N98" s="44" t="e">
        <f t="shared" si="38"/>
        <v>#VALUE!</v>
      </c>
      <c r="O98" s="44" t="e">
        <f t="shared" si="38"/>
        <v>#VALUE!</v>
      </c>
      <c r="P98" s="44" t="e">
        <f t="shared" si="38"/>
        <v>#VALUE!</v>
      </c>
      <c r="Q98" s="44" t="e">
        <f t="shared" si="38"/>
        <v>#VALUE!</v>
      </c>
      <c r="R98" s="44" t="e">
        <f t="shared" si="38"/>
        <v>#VALUE!</v>
      </c>
      <c r="S98" s="44" t="e">
        <f t="shared" si="38"/>
        <v>#VALUE!</v>
      </c>
      <c r="T98" s="44" t="e">
        <f t="shared" si="38"/>
        <v>#VALUE!</v>
      </c>
      <c r="U98" s="44" t="e">
        <f t="shared" si="38"/>
        <v>#VALUE!</v>
      </c>
      <c r="V98" s="44" t="e">
        <f t="shared" si="38"/>
        <v>#VALUE!</v>
      </c>
      <c r="W98" s="44" t="e">
        <f t="shared" si="38"/>
        <v>#VALUE!</v>
      </c>
      <c r="X98" s="44" t="e">
        <f t="shared" si="38"/>
        <v>#VALUE!</v>
      </c>
      <c r="Y98" s="44" t="e">
        <f t="shared" si="38"/>
        <v>#VALUE!</v>
      </c>
      <c r="Z98" s="44" t="e">
        <f t="shared" si="38"/>
        <v>#VALUE!</v>
      </c>
      <c r="AA98" s="44" t="e">
        <f t="shared" si="38"/>
        <v>#VALUE!</v>
      </c>
      <c r="AB98" s="44" t="e">
        <f t="shared" si="38"/>
        <v>#VALUE!</v>
      </c>
      <c r="AC98" s="44" t="e">
        <f t="shared" si="38"/>
        <v>#VALUE!</v>
      </c>
      <c r="AD98" s="44" t="e">
        <f t="shared" si="38"/>
        <v>#VALUE!</v>
      </c>
      <c r="AE98" s="44" t="e">
        <f t="shared" si="38"/>
        <v>#VALUE!</v>
      </c>
      <c r="AF98" s="44" t="e">
        <f t="shared" si="38"/>
        <v>#VALUE!</v>
      </c>
      <c r="AG98" s="44" t="e">
        <f t="shared" si="38"/>
        <v>#VALUE!</v>
      </c>
      <c r="AH98" s="45" t="s">
        <v>19</v>
      </c>
      <c r="AI98" s="46">
        <f>_xlfn.AGGREGATE(9,6,C98:AG98)</f>
        <v>0</v>
      </c>
      <c r="AJ98" s="28"/>
    </row>
    <row r="99" spans="2:38" hidden="1" x14ac:dyDescent="0.15">
      <c r="B99" s="60" t="s">
        <v>34</v>
      </c>
      <c r="C99" s="47" t="e">
        <f t="shared" ref="C99:AG99" si="39">IF(AND(DAY(C90)&gt;=22,DAY(C90)&lt;=28,C91="土",OR(C96="休",C96="雨")),1,0)</f>
        <v>#VALUE!</v>
      </c>
      <c r="D99" s="47" t="e">
        <f t="shared" si="39"/>
        <v>#VALUE!</v>
      </c>
      <c r="E99" s="47" t="e">
        <f t="shared" si="39"/>
        <v>#VALUE!</v>
      </c>
      <c r="F99" s="47" t="e">
        <f t="shared" si="39"/>
        <v>#VALUE!</v>
      </c>
      <c r="G99" s="47" t="e">
        <f t="shared" si="39"/>
        <v>#VALUE!</v>
      </c>
      <c r="H99" s="47" t="e">
        <f t="shared" si="39"/>
        <v>#VALUE!</v>
      </c>
      <c r="I99" s="47" t="e">
        <f t="shared" si="39"/>
        <v>#VALUE!</v>
      </c>
      <c r="J99" s="47" t="e">
        <f t="shared" si="39"/>
        <v>#VALUE!</v>
      </c>
      <c r="K99" s="47" t="e">
        <f t="shared" si="39"/>
        <v>#VALUE!</v>
      </c>
      <c r="L99" s="47" t="e">
        <f t="shared" si="39"/>
        <v>#VALUE!</v>
      </c>
      <c r="M99" s="47" t="e">
        <f t="shared" si="39"/>
        <v>#VALUE!</v>
      </c>
      <c r="N99" s="47" t="e">
        <f t="shared" si="39"/>
        <v>#VALUE!</v>
      </c>
      <c r="O99" s="47" t="e">
        <f t="shared" si="39"/>
        <v>#VALUE!</v>
      </c>
      <c r="P99" s="47" t="e">
        <f t="shared" si="39"/>
        <v>#VALUE!</v>
      </c>
      <c r="Q99" s="47" t="e">
        <f t="shared" si="39"/>
        <v>#VALUE!</v>
      </c>
      <c r="R99" s="47" t="e">
        <f t="shared" si="39"/>
        <v>#VALUE!</v>
      </c>
      <c r="S99" s="47" t="e">
        <f t="shared" si="39"/>
        <v>#VALUE!</v>
      </c>
      <c r="T99" s="47" t="e">
        <f t="shared" si="39"/>
        <v>#VALUE!</v>
      </c>
      <c r="U99" s="47" t="e">
        <f t="shared" si="39"/>
        <v>#VALUE!</v>
      </c>
      <c r="V99" s="47" t="e">
        <f t="shared" si="39"/>
        <v>#VALUE!</v>
      </c>
      <c r="W99" s="47" t="e">
        <f t="shared" si="39"/>
        <v>#VALUE!</v>
      </c>
      <c r="X99" s="47" t="e">
        <f t="shared" si="39"/>
        <v>#VALUE!</v>
      </c>
      <c r="Y99" s="47" t="e">
        <f t="shared" si="39"/>
        <v>#VALUE!</v>
      </c>
      <c r="Z99" s="47" t="e">
        <f t="shared" si="39"/>
        <v>#VALUE!</v>
      </c>
      <c r="AA99" s="47" t="e">
        <f t="shared" si="39"/>
        <v>#VALUE!</v>
      </c>
      <c r="AB99" s="47" t="e">
        <f t="shared" si="39"/>
        <v>#VALUE!</v>
      </c>
      <c r="AC99" s="47" t="e">
        <f t="shared" si="39"/>
        <v>#VALUE!</v>
      </c>
      <c r="AD99" s="47" t="e">
        <f t="shared" si="39"/>
        <v>#VALUE!</v>
      </c>
      <c r="AE99" s="47" t="e">
        <f t="shared" si="39"/>
        <v>#VALUE!</v>
      </c>
      <c r="AF99" s="47" t="e">
        <f t="shared" si="39"/>
        <v>#VALUE!</v>
      </c>
      <c r="AG99" s="47" t="e">
        <f t="shared" si="39"/>
        <v>#VALUE!</v>
      </c>
      <c r="AH99" s="48" t="s">
        <v>20</v>
      </c>
      <c r="AI99" s="46">
        <f>_xlfn.AGGREGATE(9,6,C99:AG99)</f>
        <v>0</v>
      </c>
      <c r="AJ99" s="28"/>
    </row>
    <row r="100" spans="2:38" hidden="1" x14ac:dyDescent="0.15">
      <c r="B100" s="60" t="s">
        <v>35</v>
      </c>
      <c r="C100" s="44" t="e">
        <f>IF(AND(DAY(C90)&gt;=8,DAY(C90)&lt;=14,C91="土"),1,0)</f>
        <v>#VALUE!</v>
      </c>
      <c r="D100" s="44" t="e">
        <f>IF(AND(DAY(D90)&gt;=8,DAY(D90)&lt;=14,D91="土"),1,0)</f>
        <v>#VALUE!</v>
      </c>
      <c r="E100" s="44" t="e">
        <f t="shared" ref="E100:AG100" si="40">IF(AND(DAY(E90)&gt;=8,DAY(E90)&lt;=14,E91="土"),1,0)</f>
        <v>#VALUE!</v>
      </c>
      <c r="F100" s="44" t="e">
        <f t="shared" si="40"/>
        <v>#VALUE!</v>
      </c>
      <c r="G100" s="44" t="e">
        <f t="shared" si="40"/>
        <v>#VALUE!</v>
      </c>
      <c r="H100" s="44" t="e">
        <f t="shared" si="40"/>
        <v>#VALUE!</v>
      </c>
      <c r="I100" s="44" t="e">
        <f t="shared" si="40"/>
        <v>#VALUE!</v>
      </c>
      <c r="J100" s="44" t="e">
        <f t="shared" si="40"/>
        <v>#VALUE!</v>
      </c>
      <c r="K100" s="44" t="e">
        <f t="shared" si="40"/>
        <v>#VALUE!</v>
      </c>
      <c r="L100" s="44" t="e">
        <f t="shared" si="40"/>
        <v>#VALUE!</v>
      </c>
      <c r="M100" s="44" t="e">
        <f t="shared" si="40"/>
        <v>#VALUE!</v>
      </c>
      <c r="N100" s="44" t="e">
        <f t="shared" si="40"/>
        <v>#VALUE!</v>
      </c>
      <c r="O100" s="44" t="e">
        <f t="shared" si="40"/>
        <v>#VALUE!</v>
      </c>
      <c r="P100" s="44" t="e">
        <f t="shared" si="40"/>
        <v>#VALUE!</v>
      </c>
      <c r="Q100" s="44" t="e">
        <f t="shared" si="40"/>
        <v>#VALUE!</v>
      </c>
      <c r="R100" s="44" t="e">
        <f t="shared" si="40"/>
        <v>#VALUE!</v>
      </c>
      <c r="S100" s="44" t="e">
        <f t="shared" si="40"/>
        <v>#VALUE!</v>
      </c>
      <c r="T100" s="44" t="e">
        <f t="shared" si="40"/>
        <v>#VALUE!</v>
      </c>
      <c r="U100" s="44" t="e">
        <f t="shared" si="40"/>
        <v>#VALUE!</v>
      </c>
      <c r="V100" s="44" t="e">
        <f t="shared" si="40"/>
        <v>#VALUE!</v>
      </c>
      <c r="W100" s="44" t="e">
        <f t="shared" si="40"/>
        <v>#VALUE!</v>
      </c>
      <c r="X100" s="44" t="e">
        <f t="shared" si="40"/>
        <v>#VALUE!</v>
      </c>
      <c r="Y100" s="44" t="e">
        <f t="shared" si="40"/>
        <v>#VALUE!</v>
      </c>
      <c r="Z100" s="44" t="e">
        <f t="shared" si="40"/>
        <v>#VALUE!</v>
      </c>
      <c r="AA100" s="44" t="e">
        <f t="shared" si="40"/>
        <v>#VALUE!</v>
      </c>
      <c r="AB100" s="44" t="e">
        <f t="shared" si="40"/>
        <v>#VALUE!</v>
      </c>
      <c r="AC100" s="44" t="e">
        <f t="shared" si="40"/>
        <v>#VALUE!</v>
      </c>
      <c r="AD100" s="44" t="e">
        <f t="shared" si="40"/>
        <v>#VALUE!</v>
      </c>
      <c r="AE100" s="44" t="e">
        <f t="shared" si="40"/>
        <v>#VALUE!</v>
      </c>
      <c r="AF100" s="44" t="e">
        <f t="shared" si="40"/>
        <v>#VALUE!</v>
      </c>
      <c r="AG100" s="44" t="e">
        <f t="shared" si="40"/>
        <v>#VALUE!</v>
      </c>
      <c r="AH100" s="45" t="s">
        <v>19</v>
      </c>
      <c r="AI100" s="46">
        <f>_xlfn.AGGREGATE(9,6,C100:AG100)</f>
        <v>0</v>
      </c>
      <c r="AJ100" s="28"/>
    </row>
    <row r="101" spans="2:38" hidden="1" x14ac:dyDescent="0.15">
      <c r="B101" s="60" t="s">
        <v>36</v>
      </c>
      <c r="C101" s="47" t="e">
        <f>IF(AND(DAY(C90)&gt;=8,DAY(C90)&lt;=14,C91="土",OR(C96="休",C96="雨")),1,0)</f>
        <v>#VALUE!</v>
      </c>
      <c r="D101" s="47" t="e">
        <f>IF(AND(DAY(D90)&gt;=8,DAY(D90)&lt;=14,D91="土",OR(D96="休",D96="雨")),1,0)</f>
        <v>#VALUE!</v>
      </c>
      <c r="E101" s="47" t="e">
        <f t="shared" ref="E101:AG101" si="41">IF(AND(DAY(E90)&gt;=8,DAY(E90)&lt;=14,E91="土",OR(E96="休",E96="雨")),1,0)</f>
        <v>#VALUE!</v>
      </c>
      <c r="F101" s="47" t="e">
        <f t="shared" si="41"/>
        <v>#VALUE!</v>
      </c>
      <c r="G101" s="47" t="e">
        <f t="shared" si="41"/>
        <v>#VALUE!</v>
      </c>
      <c r="H101" s="47" t="e">
        <f t="shared" si="41"/>
        <v>#VALUE!</v>
      </c>
      <c r="I101" s="47" t="e">
        <f t="shared" si="41"/>
        <v>#VALUE!</v>
      </c>
      <c r="J101" s="47" t="e">
        <f t="shared" si="41"/>
        <v>#VALUE!</v>
      </c>
      <c r="K101" s="47" t="e">
        <f t="shared" si="41"/>
        <v>#VALUE!</v>
      </c>
      <c r="L101" s="47" t="e">
        <f t="shared" si="41"/>
        <v>#VALUE!</v>
      </c>
      <c r="M101" s="47" t="e">
        <f t="shared" si="41"/>
        <v>#VALUE!</v>
      </c>
      <c r="N101" s="47" t="e">
        <f t="shared" si="41"/>
        <v>#VALUE!</v>
      </c>
      <c r="O101" s="47" t="e">
        <f t="shared" si="41"/>
        <v>#VALUE!</v>
      </c>
      <c r="P101" s="47" t="e">
        <f t="shared" si="41"/>
        <v>#VALUE!</v>
      </c>
      <c r="Q101" s="47" t="e">
        <f t="shared" si="41"/>
        <v>#VALUE!</v>
      </c>
      <c r="R101" s="47" t="e">
        <f t="shared" si="41"/>
        <v>#VALUE!</v>
      </c>
      <c r="S101" s="47" t="e">
        <f t="shared" si="41"/>
        <v>#VALUE!</v>
      </c>
      <c r="T101" s="47" t="e">
        <f t="shared" si="41"/>
        <v>#VALUE!</v>
      </c>
      <c r="U101" s="47" t="e">
        <f t="shared" si="41"/>
        <v>#VALUE!</v>
      </c>
      <c r="V101" s="47" t="e">
        <f t="shared" si="41"/>
        <v>#VALUE!</v>
      </c>
      <c r="W101" s="47" t="e">
        <f t="shared" si="41"/>
        <v>#VALUE!</v>
      </c>
      <c r="X101" s="47" t="e">
        <f t="shared" si="41"/>
        <v>#VALUE!</v>
      </c>
      <c r="Y101" s="47" t="e">
        <f t="shared" si="41"/>
        <v>#VALUE!</v>
      </c>
      <c r="Z101" s="47" t="e">
        <f t="shared" si="41"/>
        <v>#VALUE!</v>
      </c>
      <c r="AA101" s="47" t="e">
        <f t="shared" si="41"/>
        <v>#VALUE!</v>
      </c>
      <c r="AB101" s="47" t="e">
        <f t="shared" si="41"/>
        <v>#VALUE!</v>
      </c>
      <c r="AC101" s="47" t="e">
        <f t="shared" si="41"/>
        <v>#VALUE!</v>
      </c>
      <c r="AD101" s="47" t="e">
        <f t="shared" si="41"/>
        <v>#VALUE!</v>
      </c>
      <c r="AE101" s="47" t="e">
        <f t="shared" si="41"/>
        <v>#VALUE!</v>
      </c>
      <c r="AF101" s="47" t="e">
        <f t="shared" si="41"/>
        <v>#VALUE!</v>
      </c>
      <c r="AG101" s="47" t="e">
        <f t="shared" si="41"/>
        <v>#VALUE!</v>
      </c>
      <c r="AH101" s="48" t="s">
        <v>20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58"/>
    </row>
    <row r="103" spans="2:38" hidden="1" x14ac:dyDescent="0.15">
      <c r="C103" s="2" t="e">
        <f>YEAR(C106)</f>
        <v>#VALUE!</v>
      </c>
      <c r="D103" s="2" t="e">
        <f>MONTH(C106)</f>
        <v>#VALUE!</v>
      </c>
    </row>
    <row r="104" spans="2:38" x14ac:dyDescent="0.15">
      <c r="B104" s="6" t="s">
        <v>14</v>
      </c>
      <c r="C104" s="116" t="e">
        <f>C106</f>
        <v>#VALUE!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2"/>
    </row>
    <row r="105" spans="2:38" hidden="1" x14ac:dyDescent="0.15">
      <c r="B105" s="34"/>
      <c r="C105" s="22" t="e">
        <f>DATE($C103,$D103,1)</f>
        <v>#VALUE!</v>
      </c>
      <c r="D105" s="22" t="e">
        <f t="shared" ref="D105:AG105" si="42">C105+1</f>
        <v>#VALUE!</v>
      </c>
      <c r="E105" s="22" t="e">
        <f t="shared" si="42"/>
        <v>#VALUE!</v>
      </c>
      <c r="F105" s="22" t="e">
        <f t="shared" si="42"/>
        <v>#VALUE!</v>
      </c>
      <c r="G105" s="22" t="e">
        <f t="shared" si="42"/>
        <v>#VALUE!</v>
      </c>
      <c r="H105" s="22" t="e">
        <f t="shared" si="42"/>
        <v>#VALUE!</v>
      </c>
      <c r="I105" s="22" t="e">
        <f t="shared" si="42"/>
        <v>#VALUE!</v>
      </c>
      <c r="J105" s="22" t="e">
        <f t="shared" si="42"/>
        <v>#VALUE!</v>
      </c>
      <c r="K105" s="22" t="e">
        <f t="shared" si="42"/>
        <v>#VALUE!</v>
      </c>
      <c r="L105" s="22" t="e">
        <f t="shared" si="42"/>
        <v>#VALUE!</v>
      </c>
      <c r="M105" s="22" t="e">
        <f t="shared" si="42"/>
        <v>#VALUE!</v>
      </c>
      <c r="N105" s="22" t="e">
        <f t="shared" si="42"/>
        <v>#VALUE!</v>
      </c>
      <c r="O105" s="22" t="e">
        <f t="shared" si="42"/>
        <v>#VALUE!</v>
      </c>
      <c r="P105" s="22" t="e">
        <f t="shared" si="42"/>
        <v>#VALUE!</v>
      </c>
      <c r="Q105" s="22" t="e">
        <f t="shared" si="42"/>
        <v>#VALUE!</v>
      </c>
      <c r="R105" s="22" t="e">
        <f t="shared" si="42"/>
        <v>#VALUE!</v>
      </c>
      <c r="S105" s="22" t="e">
        <f t="shared" si="42"/>
        <v>#VALUE!</v>
      </c>
      <c r="T105" s="22" t="e">
        <f t="shared" si="42"/>
        <v>#VALUE!</v>
      </c>
      <c r="U105" s="22" t="e">
        <f t="shared" si="42"/>
        <v>#VALUE!</v>
      </c>
      <c r="V105" s="22" t="e">
        <f t="shared" si="42"/>
        <v>#VALUE!</v>
      </c>
      <c r="W105" s="22" t="e">
        <f t="shared" si="42"/>
        <v>#VALUE!</v>
      </c>
      <c r="X105" s="22" t="e">
        <f t="shared" si="42"/>
        <v>#VALUE!</v>
      </c>
      <c r="Y105" s="22" t="e">
        <f t="shared" si="42"/>
        <v>#VALUE!</v>
      </c>
      <c r="Z105" s="22" t="e">
        <f t="shared" si="42"/>
        <v>#VALUE!</v>
      </c>
      <c r="AA105" s="22" t="e">
        <f t="shared" si="42"/>
        <v>#VALUE!</v>
      </c>
      <c r="AB105" s="22" t="e">
        <f t="shared" si="42"/>
        <v>#VALUE!</v>
      </c>
      <c r="AC105" s="22" t="e">
        <f t="shared" si="42"/>
        <v>#VALUE!</v>
      </c>
      <c r="AD105" s="22" t="e">
        <f t="shared" si="42"/>
        <v>#VALUE!</v>
      </c>
      <c r="AE105" s="22" t="e">
        <f t="shared" si="42"/>
        <v>#VALUE!</v>
      </c>
      <c r="AF105" s="22" t="e">
        <f t="shared" si="42"/>
        <v>#VALUE!</v>
      </c>
      <c r="AG105" s="22" t="e">
        <f t="shared" si="42"/>
        <v>#VALUE!</v>
      </c>
      <c r="AH105" s="35"/>
      <c r="AI105" s="36"/>
    </row>
    <row r="106" spans="2:38" x14ac:dyDescent="0.15">
      <c r="B106" s="20" t="s">
        <v>15</v>
      </c>
      <c r="C106" s="37" t="e">
        <f>IF(EDATE(C89,1)&gt;$G$5,"",EDATE(C89,1))</f>
        <v>#VALUE!</v>
      </c>
      <c r="D106" s="22" t="e">
        <f t="shared" ref="D106:AG106" si="43">IF(D105&gt;$G$5,"",IF(C106=EOMONTH(DATE($C103,$D103,1),0),"",IF(C106="","",C106+1)))</f>
        <v>#VALUE!</v>
      </c>
      <c r="E106" s="22" t="e">
        <f t="shared" si="43"/>
        <v>#VALUE!</v>
      </c>
      <c r="F106" s="22" t="e">
        <f t="shared" si="43"/>
        <v>#VALUE!</v>
      </c>
      <c r="G106" s="22" t="e">
        <f t="shared" si="43"/>
        <v>#VALUE!</v>
      </c>
      <c r="H106" s="22" t="e">
        <f t="shared" si="43"/>
        <v>#VALUE!</v>
      </c>
      <c r="I106" s="22" t="e">
        <f t="shared" si="43"/>
        <v>#VALUE!</v>
      </c>
      <c r="J106" s="22" t="e">
        <f t="shared" si="43"/>
        <v>#VALUE!</v>
      </c>
      <c r="K106" s="22" t="e">
        <f t="shared" si="43"/>
        <v>#VALUE!</v>
      </c>
      <c r="L106" s="22" t="e">
        <f t="shared" si="43"/>
        <v>#VALUE!</v>
      </c>
      <c r="M106" s="22" t="e">
        <f t="shared" si="43"/>
        <v>#VALUE!</v>
      </c>
      <c r="N106" s="22" t="e">
        <f t="shared" si="43"/>
        <v>#VALUE!</v>
      </c>
      <c r="O106" s="22" t="e">
        <f t="shared" si="43"/>
        <v>#VALUE!</v>
      </c>
      <c r="P106" s="22" t="e">
        <f t="shared" si="43"/>
        <v>#VALUE!</v>
      </c>
      <c r="Q106" s="22" t="e">
        <f t="shared" si="43"/>
        <v>#VALUE!</v>
      </c>
      <c r="R106" s="22" t="e">
        <f t="shared" si="43"/>
        <v>#VALUE!</v>
      </c>
      <c r="S106" s="22" t="e">
        <f t="shared" si="43"/>
        <v>#VALUE!</v>
      </c>
      <c r="T106" s="22" t="e">
        <f t="shared" si="43"/>
        <v>#VALUE!</v>
      </c>
      <c r="U106" s="22" t="e">
        <f t="shared" si="43"/>
        <v>#VALUE!</v>
      </c>
      <c r="V106" s="22" t="e">
        <f t="shared" si="43"/>
        <v>#VALUE!</v>
      </c>
      <c r="W106" s="22" t="e">
        <f t="shared" si="43"/>
        <v>#VALUE!</v>
      </c>
      <c r="X106" s="22" t="e">
        <f t="shared" si="43"/>
        <v>#VALUE!</v>
      </c>
      <c r="Y106" s="22" t="e">
        <f t="shared" si="43"/>
        <v>#VALUE!</v>
      </c>
      <c r="Z106" s="22" t="e">
        <f t="shared" si="43"/>
        <v>#VALUE!</v>
      </c>
      <c r="AA106" s="22" t="e">
        <f t="shared" si="43"/>
        <v>#VALUE!</v>
      </c>
      <c r="AB106" s="22" t="e">
        <f t="shared" si="43"/>
        <v>#VALUE!</v>
      </c>
      <c r="AC106" s="22" t="e">
        <f t="shared" si="43"/>
        <v>#VALUE!</v>
      </c>
      <c r="AD106" s="22" t="e">
        <f t="shared" si="43"/>
        <v>#VALUE!</v>
      </c>
      <c r="AE106" s="22" t="e">
        <f t="shared" si="43"/>
        <v>#VALUE!</v>
      </c>
      <c r="AF106" s="22" t="e">
        <f t="shared" si="43"/>
        <v>#VALUE!</v>
      </c>
      <c r="AG106" s="22" t="e">
        <f t="shared" si="43"/>
        <v>#VALUE!</v>
      </c>
      <c r="AH106" s="23" t="s">
        <v>16</v>
      </c>
      <c r="AI106" s="59">
        <f>+COUNTIFS(C107:AG107,"土",C108:AG108,"")+COUNTIFS(C107:AG107,"日",C108:AG108,"")</f>
        <v>0</v>
      </c>
    </row>
    <row r="107" spans="2:38" s="25" customFormat="1" x14ac:dyDescent="0.15">
      <c r="B107" s="38" t="s">
        <v>5</v>
      </c>
      <c r="C107" s="61" t="str">
        <f>IFERROR(TEXT(WEEKDAY(+C106),"aaa"),"")</f>
        <v/>
      </c>
      <c r="D107" s="61" t="str">
        <f t="shared" ref="D107:AG107" si="44">IFERROR(TEXT(WEEKDAY(+D106),"aaa"),"")</f>
        <v/>
      </c>
      <c r="E107" s="61" t="str">
        <f t="shared" si="44"/>
        <v/>
      </c>
      <c r="F107" s="61" t="str">
        <f t="shared" si="44"/>
        <v/>
      </c>
      <c r="G107" s="61" t="str">
        <f t="shared" si="44"/>
        <v/>
      </c>
      <c r="H107" s="61" t="str">
        <f t="shared" si="44"/>
        <v/>
      </c>
      <c r="I107" s="61" t="str">
        <f t="shared" si="44"/>
        <v/>
      </c>
      <c r="J107" s="61" t="str">
        <f t="shared" si="44"/>
        <v/>
      </c>
      <c r="K107" s="61" t="str">
        <f t="shared" si="44"/>
        <v/>
      </c>
      <c r="L107" s="61" t="str">
        <f t="shared" si="44"/>
        <v/>
      </c>
      <c r="M107" s="61" t="str">
        <f t="shared" si="44"/>
        <v/>
      </c>
      <c r="N107" s="61" t="str">
        <f t="shared" si="44"/>
        <v/>
      </c>
      <c r="O107" s="61" t="str">
        <f t="shared" si="44"/>
        <v/>
      </c>
      <c r="P107" s="61" t="str">
        <f t="shared" si="44"/>
        <v/>
      </c>
      <c r="Q107" s="61" t="str">
        <f t="shared" si="44"/>
        <v/>
      </c>
      <c r="R107" s="61" t="str">
        <f t="shared" si="44"/>
        <v/>
      </c>
      <c r="S107" s="61" t="str">
        <f t="shared" si="44"/>
        <v/>
      </c>
      <c r="T107" s="61" t="str">
        <f t="shared" si="44"/>
        <v/>
      </c>
      <c r="U107" s="61" t="str">
        <f t="shared" si="44"/>
        <v/>
      </c>
      <c r="V107" s="61" t="str">
        <f t="shared" si="44"/>
        <v/>
      </c>
      <c r="W107" s="61" t="str">
        <f t="shared" si="44"/>
        <v/>
      </c>
      <c r="X107" s="61" t="str">
        <f t="shared" si="44"/>
        <v/>
      </c>
      <c r="Y107" s="61" t="str">
        <f t="shared" si="44"/>
        <v/>
      </c>
      <c r="Z107" s="61" t="str">
        <f t="shared" si="44"/>
        <v/>
      </c>
      <c r="AA107" s="61" t="str">
        <f t="shared" si="44"/>
        <v/>
      </c>
      <c r="AB107" s="61" t="str">
        <f t="shared" si="44"/>
        <v/>
      </c>
      <c r="AC107" s="61" t="str">
        <f t="shared" si="44"/>
        <v/>
      </c>
      <c r="AD107" s="61" t="str">
        <f t="shared" si="44"/>
        <v/>
      </c>
      <c r="AE107" s="61" t="str">
        <f t="shared" si="44"/>
        <v/>
      </c>
      <c r="AF107" s="61" t="str">
        <f t="shared" si="44"/>
        <v/>
      </c>
      <c r="AG107" s="61" t="str">
        <f t="shared" si="44"/>
        <v/>
      </c>
      <c r="AH107" s="23" t="s">
        <v>18</v>
      </c>
      <c r="AI107" s="59">
        <f>+COUNTIF(C108:AG108,"夏休")+COUNTIF(C108:AG108,"冬休")+COUNTIF(C108:AG108,"中止")</f>
        <v>0</v>
      </c>
      <c r="AL107" s="58"/>
    </row>
    <row r="108" spans="2:38" s="25" customFormat="1" ht="13.5" customHeight="1" x14ac:dyDescent="0.15">
      <c r="B108" s="83" t="s">
        <v>17</v>
      </c>
      <c r="C108" s="85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104"/>
      <c r="AH108" s="26" t="s">
        <v>2</v>
      </c>
      <c r="AI108" s="27">
        <f>COUNT(C106:AG106)-AI107</f>
        <v>0</v>
      </c>
      <c r="AL108" s="58"/>
    </row>
    <row r="109" spans="2:38" s="25" customFormat="1" ht="13.5" customHeight="1" x14ac:dyDescent="0.15">
      <c r="B109" s="84"/>
      <c r="C109" s="85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104"/>
      <c r="AH109" s="26" t="s">
        <v>6</v>
      </c>
      <c r="AI109" s="27">
        <f>+COUNTIF(C110:AG111,"休")</f>
        <v>0</v>
      </c>
      <c r="AJ109" s="28" t="e">
        <f>IF(AI110&gt;0.285,"",IF(AI109&lt;AI106,"←計画日数が足りません",""))</f>
        <v>#DIV/0!</v>
      </c>
      <c r="AL109" s="58"/>
    </row>
    <row r="110" spans="2:38" s="25" customFormat="1" ht="13.5" customHeight="1" x14ac:dyDescent="0.15">
      <c r="B110" s="105" t="s">
        <v>0</v>
      </c>
      <c r="C110" s="106"/>
      <c r="D110" s="103"/>
      <c r="E110" s="103"/>
      <c r="F110" s="103"/>
      <c r="G110" s="107"/>
      <c r="H110" s="103"/>
      <c r="I110" s="103"/>
      <c r="J110" s="103"/>
      <c r="K110" s="103"/>
      <c r="L110" s="103"/>
      <c r="M110" s="103"/>
      <c r="N110" s="107"/>
      <c r="O110" s="103"/>
      <c r="P110" s="103"/>
      <c r="Q110" s="103"/>
      <c r="R110" s="103"/>
      <c r="S110" s="103"/>
      <c r="T110" s="103"/>
      <c r="U110" s="107"/>
      <c r="V110" s="103"/>
      <c r="W110" s="103"/>
      <c r="X110" s="103"/>
      <c r="Y110" s="103"/>
      <c r="Z110" s="103"/>
      <c r="AA110" s="103"/>
      <c r="AB110" s="107"/>
      <c r="AC110" s="103"/>
      <c r="AD110" s="103"/>
      <c r="AE110" s="103"/>
      <c r="AF110" s="103"/>
      <c r="AG110" s="109"/>
      <c r="AH110" s="26" t="s">
        <v>8</v>
      </c>
      <c r="AI110" s="29" t="e">
        <f>+AI109/AI108</f>
        <v>#DIV/0!</v>
      </c>
      <c r="AL110" s="58"/>
    </row>
    <row r="111" spans="2:38" s="25" customFormat="1" x14ac:dyDescent="0.15">
      <c r="B111" s="105"/>
      <c r="C111" s="106"/>
      <c r="D111" s="103"/>
      <c r="E111" s="103"/>
      <c r="F111" s="103"/>
      <c r="G111" s="107"/>
      <c r="H111" s="103"/>
      <c r="I111" s="103"/>
      <c r="J111" s="103"/>
      <c r="K111" s="103"/>
      <c r="L111" s="103"/>
      <c r="M111" s="103"/>
      <c r="N111" s="107"/>
      <c r="O111" s="103"/>
      <c r="P111" s="103"/>
      <c r="Q111" s="103"/>
      <c r="R111" s="103"/>
      <c r="S111" s="103"/>
      <c r="T111" s="103"/>
      <c r="U111" s="107"/>
      <c r="V111" s="103"/>
      <c r="W111" s="103"/>
      <c r="X111" s="103"/>
      <c r="Y111" s="103"/>
      <c r="Z111" s="103"/>
      <c r="AA111" s="103"/>
      <c r="AB111" s="107"/>
      <c r="AC111" s="103"/>
      <c r="AD111" s="103"/>
      <c r="AE111" s="103"/>
      <c r="AF111" s="103"/>
      <c r="AG111" s="109"/>
      <c r="AH111" s="26" t="s">
        <v>9</v>
      </c>
      <c r="AI111" s="27">
        <f>+COUNTA(C112:AG113)</f>
        <v>0</v>
      </c>
      <c r="AL111" s="58"/>
    </row>
    <row r="112" spans="2:38" s="25" customFormat="1" x14ac:dyDescent="0.15">
      <c r="B112" s="110" t="s">
        <v>7</v>
      </c>
      <c r="C112" s="112"/>
      <c r="D112" s="107"/>
      <c r="E112" s="107"/>
      <c r="F112" s="107"/>
      <c r="G112" s="118"/>
      <c r="H112" s="107"/>
      <c r="I112" s="107"/>
      <c r="J112" s="107"/>
      <c r="K112" s="107"/>
      <c r="L112" s="107"/>
      <c r="M112" s="107"/>
      <c r="N112" s="118"/>
      <c r="O112" s="107"/>
      <c r="P112" s="107"/>
      <c r="Q112" s="107"/>
      <c r="R112" s="107"/>
      <c r="S112" s="107"/>
      <c r="T112" s="107"/>
      <c r="U112" s="118"/>
      <c r="V112" s="107"/>
      <c r="W112" s="107"/>
      <c r="X112" s="107"/>
      <c r="Y112" s="107"/>
      <c r="Z112" s="107"/>
      <c r="AA112" s="107"/>
      <c r="AB112" s="118"/>
      <c r="AC112" s="107"/>
      <c r="AD112" s="107"/>
      <c r="AE112" s="107"/>
      <c r="AF112" s="107"/>
      <c r="AG112" s="114"/>
      <c r="AH112" s="30" t="s">
        <v>4</v>
      </c>
      <c r="AI112" s="31" t="e">
        <f>+AI111/AI108</f>
        <v>#DIV/0!</v>
      </c>
      <c r="AL112" s="15">
        <f>+COUNTIF(C110:AG111,"休")</f>
        <v>0</v>
      </c>
    </row>
    <row r="113" spans="2:38" s="25" customFormat="1" x14ac:dyDescent="0.15">
      <c r="B113" s="111"/>
      <c r="C113" s="113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15"/>
      <c r="AH113" s="32" t="s">
        <v>13</v>
      </c>
      <c r="AI113" s="33" t="str">
        <f>IF(7&gt;AI108,"対象外",IF(AI111&gt;=AI106,"OK","NG"))</f>
        <v>対象外</v>
      </c>
      <c r="AJ113" s="28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57" t="str">
        <f>IF(7&gt;AI108,"対象外",IF(AL112&gt;=AI106,"OK","NG"))</f>
        <v>対象外</v>
      </c>
    </row>
    <row r="114" spans="2:38" hidden="1" x14ac:dyDescent="0.15">
      <c r="B114" s="60" t="s">
        <v>33</v>
      </c>
      <c r="C114" s="44" t="e">
        <f t="shared" ref="C114:AG114" si="45">IF(AND(DAY(C106)&gt;=22,DAY(C106)&lt;=28,C107="土"),1,0)</f>
        <v>#VALUE!</v>
      </c>
      <c r="D114" s="44" t="e">
        <f t="shared" si="45"/>
        <v>#VALUE!</v>
      </c>
      <c r="E114" s="44" t="e">
        <f t="shared" si="45"/>
        <v>#VALUE!</v>
      </c>
      <c r="F114" s="44" t="e">
        <f t="shared" si="45"/>
        <v>#VALUE!</v>
      </c>
      <c r="G114" s="44" t="e">
        <f t="shared" si="45"/>
        <v>#VALUE!</v>
      </c>
      <c r="H114" s="44" t="e">
        <f t="shared" si="45"/>
        <v>#VALUE!</v>
      </c>
      <c r="I114" s="44" t="e">
        <f t="shared" si="45"/>
        <v>#VALUE!</v>
      </c>
      <c r="J114" s="44" t="e">
        <f t="shared" si="45"/>
        <v>#VALUE!</v>
      </c>
      <c r="K114" s="44" t="e">
        <f t="shared" si="45"/>
        <v>#VALUE!</v>
      </c>
      <c r="L114" s="44" t="e">
        <f t="shared" si="45"/>
        <v>#VALUE!</v>
      </c>
      <c r="M114" s="44" t="e">
        <f t="shared" si="45"/>
        <v>#VALUE!</v>
      </c>
      <c r="N114" s="44" t="e">
        <f t="shared" si="45"/>
        <v>#VALUE!</v>
      </c>
      <c r="O114" s="44" t="e">
        <f t="shared" si="45"/>
        <v>#VALUE!</v>
      </c>
      <c r="P114" s="44" t="e">
        <f t="shared" si="45"/>
        <v>#VALUE!</v>
      </c>
      <c r="Q114" s="44" t="e">
        <f t="shared" si="45"/>
        <v>#VALUE!</v>
      </c>
      <c r="R114" s="44" t="e">
        <f t="shared" si="45"/>
        <v>#VALUE!</v>
      </c>
      <c r="S114" s="44" t="e">
        <f t="shared" si="45"/>
        <v>#VALUE!</v>
      </c>
      <c r="T114" s="44" t="e">
        <f t="shared" si="45"/>
        <v>#VALUE!</v>
      </c>
      <c r="U114" s="44" t="e">
        <f t="shared" si="45"/>
        <v>#VALUE!</v>
      </c>
      <c r="V114" s="44" t="e">
        <f t="shared" si="45"/>
        <v>#VALUE!</v>
      </c>
      <c r="W114" s="44" t="e">
        <f t="shared" si="45"/>
        <v>#VALUE!</v>
      </c>
      <c r="X114" s="44" t="e">
        <f t="shared" si="45"/>
        <v>#VALUE!</v>
      </c>
      <c r="Y114" s="44" t="e">
        <f t="shared" si="45"/>
        <v>#VALUE!</v>
      </c>
      <c r="Z114" s="44" t="e">
        <f t="shared" si="45"/>
        <v>#VALUE!</v>
      </c>
      <c r="AA114" s="44" t="e">
        <f t="shared" si="45"/>
        <v>#VALUE!</v>
      </c>
      <c r="AB114" s="44" t="e">
        <f t="shared" si="45"/>
        <v>#VALUE!</v>
      </c>
      <c r="AC114" s="44" t="e">
        <f t="shared" si="45"/>
        <v>#VALUE!</v>
      </c>
      <c r="AD114" s="44" t="e">
        <f t="shared" si="45"/>
        <v>#VALUE!</v>
      </c>
      <c r="AE114" s="44" t="e">
        <f t="shared" si="45"/>
        <v>#VALUE!</v>
      </c>
      <c r="AF114" s="44" t="e">
        <f t="shared" si="45"/>
        <v>#VALUE!</v>
      </c>
      <c r="AG114" s="44" t="e">
        <f t="shared" si="45"/>
        <v>#VALUE!</v>
      </c>
      <c r="AH114" s="45" t="s">
        <v>19</v>
      </c>
      <c r="AI114" s="46">
        <f>_xlfn.AGGREGATE(9,6,C114:AG114)</f>
        <v>0</v>
      </c>
      <c r="AJ114" s="28"/>
    </row>
    <row r="115" spans="2:38" hidden="1" x14ac:dyDescent="0.15">
      <c r="B115" s="60" t="s">
        <v>34</v>
      </c>
      <c r="C115" s="47" t="e">
        <f t="shared" ref="C115:AG115" si="46">IF(AND(DAY(C106)&gt;=22,DAY(C106)&lt;=28,C107="土",OR(C112="休",C112="雨")),1,0)</f>
        <v>#VALUE!</v>
      </c>
      <c r="D115" s="47" t="e">
        <f t="shared" si="46"/>
        <v>#VALUE!</v>
      </c>
      <c r="E115" s="47" t="e">
        <f t="shared" si="46"/>
        <v>#VALUE!</v>
      </c>
      <c r="F115" s="47" t="e">
        <f t="shared" si="46"/>
        <v>#VALUE!</v>
      </c>
      <c r="G115" s="47" t="e">
        <f t="shared" si="46"/>
        <v>#VALUE!</v>
      </c>
      <c r="H115" s="47" t="e">
        <f t="shared" si="46"/>
        <v>#VALUE!</v>
      </c>
      <c r="I115" s="47" t="e">
        <f t="shared" si="46"/>
        <v>#VALUE!</v>
      </c>
      <c r="J115" s="47" t="e">
        <f t="shared" si="46"/>
        <v>#VALUE!</v>
      </c>
      <c r="K115" s="47" t="e">
        <f t="shared" si="46"/>
        <v>#VALUE!</v>
      </c>
      <c r="L115" s="47" t="e">
        <f t="shared" si="46"/>
        <v>#VALUE!</v>
      </c>
      <c r="M115" s="47" t="e">
        <f t="shared" si="46"/>
        <v>#VALUE!</v>
      </c>
      <c r="N115" s="47" t="e">
        <f t="shared" si="46"/>
        <v>#VALUE!</v>
      </c>
      <c r="O115" s="47" t="e">
        <f t="shared" si="46"/>
        <v>#VALUE!</v>
      </c>
      <c r="P115" s="47" t="e">
        <f t="shared" si="46"/>
        <v>#VALUE!</v>
      </c>
      <c r="Q115" s="47" t="e">
        <f t="shared" si="46"/>
        <v>#VALUE!</v>
      </c>
      <c r="R115" s="47" t="e">
        <f t="shared" si="46"/>
        <v>#VALUE!</v>
      </c>
      <c r="S115" s="47" t="e">
        <f t="shared" si="46"/>
        <v>#VALUE!</v>
      </c>
      <c r="T115" s="47" t="e">
        <f t="shared" si="46"/>
        <v>#VALUE!</v>
      </c>
      <c r="U115" s="47" t="e">
        <f t="shared" si="46"/>
        <v>#VALUE!</v>
      </c>
      <c r="V115" s="47" t="e">
        <f t="shared" si="46"/>
        <v>#VALUE!</v>
      </c>
      <c r="W115" s="47" t="e">
        <f t="shared" si="46"/>
        <v>#VALUE!</v>
      </c>
      <c r="X115" s="47" t="e">
        <f t="shared" si="46"/>
        <v>#VALUE!</v>
      </c>
      <c r="Y115" s="47" t="e">
        <f t="shared" si="46"/>
        <v>#VALUE!</v>
      </c>
      <c r="Z115" s="47" t="e">
        <f t="shared" si="46"/>
        <v>#VALUE!</v>
      </c>
      <c r="AA115" s="47" t="e">
        <f t="shared" si="46"/>
        <v>#VALUE!</v>
      </c>
      <c r="AB115" s="47" t="e">
        <f t="shared" si="46"/>
        <v>#VALUE!</v>
      </c>
      <c r="AC115" s="47" t="e">
        <f t="shared" si="46"/>
        <v>#VALUE!</v>
      </c>
      <c r="AD115" s="47" t="e">
        <f t="shared" si="46"/>
        <v>#VALUE!</v>
      </c>
      <c r="AE115" s="47" t="e">
        <f t="shared" si="46"/>
        <v>#VALUE!</v>
      </c>
      <c r="AF115" s="47" t="e">
        <f t="shared" si="46"/>
        <v>#VALUE!</v>
      </c>
      <c r="AG115" s="47" t="e">
        <f t="shared" si="46"/>
        <v>#VALUE!</v>
      </c>
      <c r="AH115" s="48" t="s">
        <v>20</v>
      </c>
      <c r="AI115" s="46">
        <f>_xlfn.AGGREGATE(9,6,C115:AG115)</f>
        <v>0</v>
      </c>
      <c r="AJ115" s="28"/>
    </row>
    <row r="116" spans="2:38" hidden="1" x14ac:dyDescent="0.15">
      <c r="B116" s="60" t="s">
        <v>35</v>
      </c>
      <c r="C116" s="44" t="e">
        <f>IF(AND(DAY(C106)&gt;=8,DAY(C106)&lt;=14,C107="土"),1,0)</f>
        <v>#VALUE!</v>
      </c>
      <c r="D116" s="44" t="e">
        <f>IF(AND(DAY(D106)&gt;=8,DAY(D106)&lt;=14,D107="土"),1,0)</f>
        <v>#VALUE!</v>
      </c>
      <c r="E116" s="44" t="e">
        <f t="shared" ref="E116:AG116" si="47">IF(AND(DAY(E106)&gt;=8,DAY(E106)&lt;=14,E107="土"),1,0)</f>
        <v>#VALUE!</v>
      </c>
      <c r="F116" s="44" t="e">
        <f t="shared" si="47"/>
        <v>#VALUE!</v>
      </c>
      <c r="G116" s="44" t="e">
        <f t="shared" si="47"/>
        <v>#VALUE!</v>
      </c>
      <c r="H116" s="44" t="e">
        <f t="shared" si="47"/>
        <v>#VALUE!</v>
      </c>
      <c r="I116" s="44" t="e">
        <f t="shared" si="47"/>
        <v>#VALUE!</v>
      </c>
      <c r="J116" s="44" t="e">
        <f t="shared" si="47"/>
        <v>#VALUE!</v>
      </c>
      <c r="K116" s="44" t="e">
        <f t="shared" si="47"/>
        <v>#VALUE!</v>
      </c>
      <c r="L116" s="44" t="e">
        <f t="shared" si="47"/>
        <v>#VALUE!</v>
      </c>
      <c r="M116" s="44" t="e">
        <f t="shared" si="47"/>
        <v>#VALUE!</v>
      </c>
      <c r="N116" s="44" t="e">
        <f t="shared" si="47"/>
        <v>#VALUE!</v>
      </c>
      <c r="O116" s="44" t="e">
        <f t="shared" si="47"/>
        <v>#VALUE!</v>
      </c>
      <c r="P116" s="44" t="e">
        <f t="shared" si="47"/>
        <v>#VALUE!</v>
      </c>
      <c r="Q116" s="44" t="e">
        <f t="shared" si="47"/>
        <v>#VALUE!</v>
      </c>
      <c r="R116" s="44" t="e">
        <f t="shared" si="47"/>
        <v>#VALUE!</v>
      </c>
      <c r="S116" s="44" t="e">
        <f t="shared" si="47"/>
        <v>#VALUE!</v>
      </c>
      <c r="T116" s="44" t="e">
        <f t="shared" si="47"/>
        <v>#VALUE!</v>
      </c>
      <c r="U116" s="44" t="e">
        <f t="shared" si="47"/>
        <v>#VALUE!</v>
      </c>
      <c r="V116" s="44" t="e">
        <f t="shared" si="47"/>
        <v>#VALUE!</v>
      </c>
      <c r="W116" s="44" t="e">
        <f t="shared" si="47"/>
        <v>#VALUE!</v>
      </c>
      <c r="X116" s="44" t="e">
        <f t="shared" si="47"/>
        <v>#VALUE!</v>
      </c>
      <c r="Y116" s="44" t="e">
        <f t="shared" si="47"/>
        <v>#VALUE!</v>
      </c>
      <c r="Z116" s="44" t="e">
        <f t="shared" si="47"/>
        <v>#VALUE!</v>
      </c>
      <c r="AA116" s="44" t="e">
        <f t="shared" si="47"/>
        <v>#VALUE!</v>
      </c>
      <c r="AB116" s="44" t="e">
        <f t="shared" si="47"/>
        <v>#VALUE!</v>
      </c>
      <c r="AC116" s="44" t="e">
        <f t="shared" si="47"/>
        <v>#VALUE!</v>
      </c>
      <c r="AD116" s="44" t="e">
        <f t="shared" si="47"/>
        <v>#VALUE!</v>
      </c>
      <c r="AE116" s="44" t="e">
        <f t="shared" si="47"/>
        <v>#VALUE!</v>
      </c>
      <c r="AF116" s="44" t="e">
        <f t="shared" si="47"/>
        <v>#VALUE!</v>
      </c>
      <c r="AG116" s="44" t="e">
        <f t="shared" si="47"/>
        <v>#VALUE!</v>
      </c>
      <c r="AH116" s="45" t="s">
        <v>19</v>
      </c>
      <c r="AI116" s="46">
        <f>_xlfn.AGGREGATE(9,6,C116:AG116)</f>
        <v>0</v>
      </c>
      <c r="AJ116" s="28"/>
    </row>
    <row r="117" spans="2:38" hidden="1" x14ac:dyDescent="0.15">
      <c r="B117" s="60" t="s">
        <v>36</v>
      </c>
      <c r="C117" s="47" t="e">
        <f>IF(AND(DAY(C106)&gt;=8,DAY(C106)&lt;=14,C107="土",OR(C112="休",C112="雨")),1,0)</f>
        <v>#VALUE!</v>
      </c>
      <c r="D117" s="47" t="e">
        <f>IF(AND(DAY(D106)&gt;=8,DAY(D106)&lt;=14,D107="土",OR(D112="休",D112="雨")),1,0)</f>
        <v>#VALUE!</v>
      </c>
      <c r="E117" s="47" t="e">
        <f t="shared" ref="E117:AG117" si="48">IF(AND(DAY(E106)&gt;=8,DAY(E106)&lt;=14,E107="土",OR(E112="休",E112="雨")),1,0)</f>
        <v>#VALUE!</v>
      </c>
      <c r="F117" s="47" t="e">
        <f t="shared" si="48"/>
        <v>#VALUE!</v>
      </c>
      <c r="G117" s="47" t="e">
        <f t="shared" si="48"/>
        <v>#VALUE!</v>
      </c>
      <c r="H117" s="47" t="e">
        <f t="shared" si="48"/>
        <v>#VALUE!</v>
      </c>
      <c r="I117" s="47" t="e">
        <f t="shared" si="48"/>
        <v>#VALUE!</v>
      </c>
      <c r="J117" s="47" t="e">
        <f t="shared" si="48"/>
        <v>#VALUE!</v>
      </c>
      <c r="K117" s="47" t="e">
        <f t="shared" si="48"/>
        <v>#VALUE!</v>
      </c>
      <c r="L117" s="47" t="e">
        <f t="shared" si="48"/>
        <v>#VALUE!</v>
      </c>
      <c r="M117" s="47" t="e">
        <f t="shared" si="48"/>
        <v>#VALUE!</v>
      </c>
      <c r="N117" s="47" t="e">
        <f t="shared" si="48"/>
        <v>#VALUE!</v>
      </c>
      <c r="O117" s="47" t="e">
        <f t="shared" si="48"/>
        <v>#VALUE!</v>
      </c>
      <c r="P117" s="47" t="e">
        <f t="shared" si="48"/>
        <v>#VALUE!</v>
      </c>
      <c r="Q117" s="47" t="e">
        <f t="shared" si="48"/>
        <v>#VALUE!</v>
      </c>
      <c r="R117" s="47" t="e">
        <f t="shared" si="48"/>
        <v>#VALUE!</v>
      </c>
      <c r="S117" s="47" t="e">
        <f t="shared" si="48"/>
        <v>#VALUE!</v>
      </c>
      <c r="T117" s="47" t="e">
        <f t="shared" si="48"/>
        <v>#VALUE!</v>
      </c>
      <c r="U117" s="47" t="e">
        <f t="shared" si="48"/>
        <v>#VALUE!</v>
      </c>
      <c r="V117" s="47" t="e">
        <f t="shared" si="48"/>
        <v>#VALUE!</v>
      </c>
      <c r="W117" s="47" t="e">
        <f t="shared" si="48"/>
        <v>#VALUE!</v>
      </c>
      <c r="X117" s="47" t="e">
        <f t="shared" si="48"/>
        <v>#VALUE!</v>
      </c>
      <c r="Y117" s="47" t="e">
        <f t="shared" si="48"/>
        <v>#VALUE!</v>
      </c>
      <c r="Z117" s="47" t="e">
        <f t="shared" si="48"/>
        <v>#VALUE!</v>
      </c>
      <c r="AA117" s="47" t="e">
        <f t="shared" si="48"/>
        <v>#VALUE!</v>
      </c>
      <c r="AB117" s="47" t="e">
        <f t="shared" si="48"/>
        <v>#VALUE!</v>
      </c>
      <c r="AC117" s="47" t="e">
        <f t="shared" si="48"/>
        <v>#VALUE!</v>
      </c>
      <c r="AD117" s="47" t="e">
        <f t="shared" si="48"/>
        <v>#VALUE!</v>
      </c>
      <c r="AE117" s="47" t="e">
        <f t="shared" si="48"/>
        <v>#VALUE!</v>
      </c>
      <c r="AF117" s="47" t="e">
        <f t="shared" si="48"/>
        <v>#VALUE!</v>
      </c>
      <c r="AG117" s="47" t="e">
        <f t="shared" si="48"/>
        <v>#VALUE!</v>
      </c>
      <c r="AH117" s="48" t="s">
        <v>20</v>
      </c>
      <c r="AI117" s="46">
        <f>_xlfn.AGGREGATE(9,6,C117:AG117)</f>
        <v>0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58"/>
    </row>
    <row r="119" spans="2:38" hidden="1" x14ac:dyDescent="0.15">
      <c r="C119" s="2" t="e">
        <f>YEAR(C122)</f>
        <v>#VALUE!</v>
      </c>
      <c r="D119" s="2" t="e">
        <f>MONTH(C122)</f>
        <v>#VALUE!</v>
      </c>
    </row>
    <row r="120" spans="2:38" x14ac:dyDescent="0.15">
      <c r="B120" s="6" t="s">
        <v>14</v>
      </c>
      <c r="C120" s="116" t="e">
        <f>C122</f>
        <v>#VALUE!</v>
      </c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2"/>
    </row>
    <row r="121" spans="2:38" hidden="1" x14ac:dyDescent="0.15">
      <c r="B121" s="34"/>
      <c r="C121" s="22" t="e">
        <f>DATE($C119,$D119,1)</f>
        <v>#VALUE!</v>
      </c>
      <c r="D121" s="22" t="e">
        <f t="shared" ref="D121:AG121" si="49">C121+1</f>
        <v>#VALUE!</v>
      </c>
      <c r="E121" s="22" t="e">
        <f t="shared" si="49"/>
        <v>#VALUE!</v>
      </c>
      <c r="F121" s="22" t="e">
        <f t="shared" si="49"/>
        <v>#VALUE!</v>
      </c>
      <c r="G121" s="22" t="e">
        <f t="shared" si="49"/>
        <v>#VALUE!</v>
      </c>
      <c r="H121" s="22" t="e">
        <f t="shared" si="49"/>
        <v>#VALUE!</v>
      </c>
      <c r="I121" s="22" t="e">
        <f t="shared" si="49"/>
        <v>#VALUE!</v>
      </c>
      <c r="J121" s="22" t="e">
        <f t="shared" si="49"/>
        <v>#VALUE!</v>
      </c>
      <c r="K121" s="22" t="e">
        <f t="shared" si="49"/>
        <v>#VALUE!</v>
      </c>
      <c r="L121" s="22" t="e">
        <f t="shared" si="49"/>
        <v>#VALUE!</v>
      </c>
      <c r="M121" s="22" t="e">
        <f t="shared" si="49"/>
        <v>#VALUE!</v>
      </c>
      <c r="N121" s="22" t="e">
        <f t="shared" si="49"/>
        <v>#VALUE!</v>
      </c>
      <c r="O121" s="22" t="e">
        <f t="shared" si="49"/>
        <v>#VALUE!</v>
      </c>
      <c r="P121" s="22" t="e">
        <f t="shared" si="49"/>
        <v>#VALUE!</v>
      </c>
      <c r="Q121" s="22" t="e">
        <f t="shared" si="49"/>
        <v>#VALUE!</v>
      </c>
      <c r="R121" s="22" t="e">
        <f t="shared" si="49"/>
        <v>#VALUE!</v>
      </c>
      <c r="S121" s="22" t="e">
        <f t="shared" si="49"/>
        <v>#VALUE!</v>
      </c>
      <c r="T121" s="22" t="e">
        <f t="shared" si="49"/>
        <v>#VALUE!</v>
      </c>
      <c r="U121" s="22" t="e">
        <f t="shared" si="49"/>
        <v>#VALUE!</v>
      </c>
      <c r="V121" s="22" t="e">
        <f t="shared" si="49"/>
        <v>#VALUE!</v>
      </c>
      <c r="W121" s="22" t="e">
        <f t="shared" si="49"/>
        <v>#VALUE!</v>
      </c>
      <c r="X121" s="22" t="e">
        <f t="shared" si="49"/>
        <v>#VALUE!</v>
      </c>
      <c r="Y121" s="22" t="e">
        <f t="shared" si="49"/>
        <v>#VALUE!</v>
      </c>
      <c r="Z121" s="22" t="e">
        <f t="shared" si="49"/>
        <v>#VALUE!</v>
      </c>
      <c r="AA121" s="22" t="e">
        <f t="shared" si="49"/>
        <v>#VALUE!</v>
      </c>
      <c r="AB121" s="22" t="e">
        <f t="shared" si="49"/>
        <v>#VALUE!</v>
      </c>
      <c r="AC121" s="22" t="e">
        <f t="shared" si="49"/>
        <v>#VALUE!</v>
      </c>
      <c r="AD121" s="22" t="e">
        <f t="shared" si="49"/>
        <v>#VALUE!</v>
      </c>
      <c r="AE121" s="22" t="e">
        <f t="shared" si="49"/>
        <v>#VALUE!</v>
      </c>
      <c r="AF121" s="22" t="e">
        <f t="shared" si="49"/>
        <v>#VALUE!</v>
      </c>
      <c r="AG121" s="22" t="e">
        <f t="shared" si="49"/>
        <v>#VALUE!</v>
      </c>
      <c r="AH121" s="35"/>
      <c r="AI121" s="36"/>
    </row>
    <row r="122" spans="2:38" x14ac:dyDescent="0.15">
      <c r="B122" s="20" t="s">
        <v>15</v>
      </c>
      <c r="C122" s="37" t="e">
        <f>IF(EDATE(C105,1)&gt;$G$5,"",EDATE(C105,1))</f>
        <v>#VALUE!</v>
      </c>
      <c r="D122" s="22" t="e">
        <f t="shared" ref="D122:AG122" si="50">IF(D121&gt;$G$5,"",IF(C122=EOMONTH(DATE($C119,$D119,1),0),"",IF(C122="","",C122+1)))</f>
        <v>#VALUE!</v>
      </c>
      <c r="E122" s="22" t="e">
        <f t="shared" si="50"/>
        <v>#VALUE!</v>
      </c>
      <c r="F122" s="22" t="e">
        <f t="shared" si="50"/>
        <v>#VALUE!</v>
      </c>
      <c r="G122" s="22" t="e">
        <f t="shared" si="50"/>
        <v>#VALUE!</v>
      </c>
      <c r="H122" s="22" t="e">
        <f t="shared" si="50"/>
        <v>#VALUE!</v>
      </c>
      <c r="I122" s="22" t="e">
        <f t="shared" si="50"/>
        <v>#VALUE!</v>
      </c>
      <c r="J122" s="22" t="e">
        <f t="shared" si="50"/>
        <v>#VALUE!</v>
      </c>
      <c r="K122" s="22" t="e">
        <f t="shared" si="50"/>
        <v>#VALUE!</v>
      </c>
      <c r="L122" s="22" t="e">
        <f t="shared" si="50"/>
        <v>#VALUE!</v>
      </c>
      <c r="M122" s="22" t="e">
        <f t="shared" si="50"/>
        <v>#VALUE!</v>
      </c>
      <c r="N122" s="22" t="e">
        <f t="shared" si="50"/>
        <v>#VALUE!</v>
      </c>
      <c r="O122" s="22" t="e">
        <f t="shared" si="50"/>
        <v>#VALUE!</v>
      </c>
      <c r="P122" s="22" t="e">
        <f t="shared" si="50"/>
        <v>#VALUE!</v>
      </c>
      <c r="Q122" s="22" t="e">
        <f t="shared" si="50"/>
        <v>#VALUE!</v>
      </c>
      <c r="R122" s="22" t="e">
        <f t="shared" si="50"/>
        <v>#VALUE!</v>
      </c>
      <c r="S122" s="22" t="e">
        <f t="shared" si="50"/>
        <v>#VALUE!</v>
      </c>
      <c r="T122" s="22" t="e">
        <f t="shared" si="50"/>
        <v>#VALUE!</v>
      </c>
      <c r="U122" s="22" t="e">
        <f t="shared" si="50"/>
        <v>#VALUE!</v>
      </c>
      <c r="V122" s="22" t="e">
        <f t="shared" si="50"/>
        <v>#VALUE!</v>
      </c>
      <c r="W122" s="22" t="e">
        <f t="shared" si="50"/>
        <v>#VALUE!</v>
      </c>
      <c r="X122" s="22" t="e">
        <f t="shared" si="50"/>
        <v>#VALUE!</v>
      </c>
      <c r="Y122" s="22" t="e">
        <f t="shared" si="50"/>
        <v>#VALUE!</v>
      </c>
      <c r="Z122" s="22" t="e">
        <f t="shared" si="50"/>
        <v>#VALUE!</v>
      </c>
      <c r="AA122" s="22" t="e">
        <f t="shared" si="50"/>
        <v>#VALUE!</v>
      </c>
      <c r="AB122" s="22" t="e">
        <f t="shared" si="50"/>
        <v>#VALUE!</v>
      </c>
      <c r="AC122" s="22" t="e">
        <f t="shared" si="50"/>
        <v>#VALUE!</v>
      </c>
      <c r="AD122" s="22" t="e">
        <f t="shared" si="50"/>
        <v>#VALUE!</v>
      </c>
      <c r="AE122" s="22" t="e">
        <f t="shared" si="50"/>
        <v>#VALUE!</v>
      </c>
      <c r="AF122" s="22" t="e">
        <f t="shared" si="50"/>
        <v>#VALUE!</v>
      </c>
      <c r="AG122" s="22" t="e">
        <f t="shared" si="50"/>
        <v>#VALUE!</v>
      </c>
      <c r="AH122" s="23" t="s">
        <v>16</v>
      </c>
      <c r="AI122" s="59">
        <f>+COUNTIFS(C123:AG123,"土",C124:AG124,"")+COUNTIFS(C123:AG123,"日",C124:AG124,"")</f>
        <v>0</v>
      </c>
    </row>
    <row r="123" spans="2:38" s="25" customFormat="1" x14ac:dyDescent="0.15">
      <c r="B123" s="38" t="s">
        <v>5</v>
      </c>
      <c r="C123" s="61" t="str">
        <f>IFERROR(TEXT(WEEKDAY(+C122),"aaa"),"")</f>
        <v/>
      </c>
      <c r="D123" s="61" t="str">
        <f t="shared" ref="D123:AG123" si="51">IFERROR(TEXT(WEEKDAY(+D122),"aaa"),"")</f>
        <v/>
      </c>
      <c r="E123" s="61" t="str">
        <f t="shared" si="51"/>
        <v/>
      </c>
      <c r="F123" s="61" t="str">
        <f t="shared" si="51"/>
        <v/>
      </c>
      <c r="G123" s="61" t="str">
        <f t="shared" si="51"/>
        <v/>
      </c>
      <c r="H123" s="61" t="str">
        <f t="shared" si="51"/>
        <v/>
      </c>
      <c r="I123" s="61" t="str">
        <f t="shared" si="51"/>
        <v/>
      </c>
      <c r="J123" s="61" t="str">
        <f t="shared" si="51"/>
        <v/>
      </c>
      <c r="K123" s="61" t="str">
        <f t="shared" si="51"/>
        <v/>
      </c>
      <c r="L123" s="61" t="str">
        <f t="shared" si="51"/>
        <v/>
      </c>
      <c r="M123" s="61" t="str">
        <f t="shared" si="51"/>
        <v/>
      </c>
      <c r="N123" s="61" t="str">
        <f t="shared" si="51"/>
        <v/>
      </c>
      <c r="O123" s="61" t="str">
        <f t="shared" si="51"/>
        <v/>
      </c>
      <c r="P123" s="61" t="str">
        <f t="shared" si="51"/>
        <v/>
      </c>
      <c r="Q123" s="61" t="str">
        <f t="shared" si="51"/>
        <v/>
      </c>
      <c r="R123" s="61" t="str">
        <f t="shared" si="51"/>
        <v/>
      </c>
      <c r="S123" s="61" t="str">
        <f t="shared" si="51"/>
        <v/>
      </c>
      <c r="T123" s="61" t="str">
        <f t="shared" si="51"/>
        <v/>
      </c>
      <c r="U123" s="61" t="str">
        <f t="shared" si="51"/>
        <v/>
      </c>
      <c r="V123" s="61" t="str">
        <f t="shared" si="51"/>
        <v/>
      </c>
      <c r="W123" s="61" t="str">
        <f t="shared" si="51"/>
        <v/>
      </c>
      <c r="X123" s="61" t="str">
        <f t="shared" si="51"/>
        <v/>
      </c>
      <c r="Y123" s="61" t="str">
        <f t="shared" si="51"/>
        <v/>
      </c>
      <c r="Z123" s="61" t="str">
        <f t="shared" si="51"/>
        <v/>
      </c>
      <c r="AA123" s="61" t="str">
        <f t="shared" si="51"/>
        <v/>
      </c>
      <c r="AB123" s="61" t="str">
        <f t="shared" si="51"/>
        <v/>
      </c>
      <c r="AC123" s="61" t="str">
        <f t="shared" si="51"/>
        <v/>
      </c>
      <c r="AD123" s="61" t="str">
        <f t="shared" si="51"/>
        <v/>
      </c>
      <c r="AE123" s="61" t="str">
        <f t="shared" si="51"/>
        <v/>
      </c>
      <c r="AF123" s="61" t="str">
        <f t="shared" si="51"/>
        <v/>
      </c>
      <c r="AG123" s="61" t="str">
        <f t="shared" si="51"/>
        <v/>
      </c>
      <c r="AH123" s="23" t="s">
        <v>18</v>
      </c>
      <c r="AI123" s="59">
        <f>+COUNTIF(C124:AG124,"夏休")+COUNTIF(C124:AG124,"冬休")+COUNTIF(C124:AG124,"中止")</f>
        <v>0</v>
      </c>
      <c r="AL123" s="58"/>
    </row>
    <row r="124" spans="2:38" s="25" customFormat="1" ht="13.5" customHeight="1" x14ac:dyDescent="0.15">
      <c r="B124" s="83" t="s">
        <v>17</v>
      </c>
      <c r="C124" s="85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104"/>
      <c r="AH124" s="26" t="s">
        <v>2</v>
      </c>
      <c r="AI124" s="27">
        <f>COUNT(C122:AG122)-AI123</f>
        <v>0</v>
      </c>
      <c r="AL124" s="58"/>
    </row>
    <row r="125" spans="2:38" s="25" customFormat="1" ht="13.5" customHeight="1" x14ac:dyDescent="0.15">
      <c r="B125" s="84"/>
      <c r="C125" s="85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104"/>
      <c r="AH125" s="26" t="s">
        <v>6</v>
      </c>
      <c r="AI125" s="27">
        <f>+COUNTIF(C126:AG127,"休")</f>
        <v>0</v>
      </c>
      <c r="AJ125" s="28" t="e">
        <f>IF(AI126&gt;0.285,"",IF(AI125&lt;AI122,"←計画日数が足りません",""))</f>
        <v>#DIV/0!</v>
      </c>
      <c r="AL125" s="58"/>
    </row>
    <row r="126" spans="2:38" s="25" customFormat="1" ht="13.5" customHeight="1" x14ac:dyDescent="0.15">
      <c r="B126" s="105" t="s">
        <v>0</v>
      </c>
      <c r="C126" s="106"/>
      <c r="D126" s="107"/>
      <c r="E126" s="103"/>
      <c r="F126" s="103"/>
      <c r="G126" s="103"/>
      <c r="H126" s="103"/>
      <c r="I126" s="103"/>
      <c r="J126" s="103"/>
      <c r="K126" s="107"/>
      <c r="L126" s="103"/>
      <c r="M126" s="103"/>
      <c r="N126" s="103"/>
      <c r="O126" s="103"/>
      <c r="P126" s="103"/>
      <c r="Q126" s="103"/>
      <c r="R126" s="107"/>
      <c r="S126" s="103"/>
      <c r="T126" s="103"/>
      <c r="U126" s="103"/>
      <c r="V126" s="103"/>
      <c r="W126" s="103"/>
      <c r="X126" s="103"/>
      <c r="Y126" s="107"/>
      <c r="Z126" s="103"/>
      <c r="AA126" s="103"/>
      <c r="AB126" s="103"/>
      <c r="AC126" s="103"/>
      <c r="AD126" s="103"/>
      <c r="AE126" s="103"/>
      <c r="AF126" s="103"/>
      <c r="AG126" s="109"/>
      <c r="AH126" s="26" t="s">
        <v>8</v>
      </c>
      <c r="AI126" s="29" t="e">
        <f>+AI125/AI124</f>
        <v>#DIV/0!</v>
      </c>
      <c r="AL126" s="58"/>
    </row>
    <row r="127" spans="2:38" s="25" customFormat="1" x14ac:dyDescent="0.15">
      <c r="B127" s="105"/>
      <c r="C127" s="106"/>
      <c r="D127" s="107"/>
      <c r="E127" s="103"/>
      <c r="F127" s="103"/>
      <c r="G127" s="103"/>
      <c r="H127" s="103"/>
      <c r="I127" s="103"/>
      <c r="J127" s="103"/>
      <c r="K127" s="107"/>
      <c r="L127" s="103"/>
      <c r="M127" s="103"/>
      <c r="N127" s="103"/>
      <c r="O127" s="103"/>
      <c r="P127" s="103"/>
      <c r="Q127" s="103"/>
      <c r="R127" s="107"/>
      <c r="S127" s="103"/>
      <c r="T127" s="103"/>
      <c r="U127" s="103"/>
      <c r="V127" s="103"/>
      <c r="W127" s="103"/>
      <c r="X127" s="103"/>
      <c r="Y127" s="107"/>
      <c r="Z127" s="103"/>
      <c r="AA127" s="103"/>
      <c r="AB127" s="103"/>
      <c r="AC127" s="103"/>
      <c r="AD127" s="103"/>
      <c r="AE127" s="103"/>
      <c r="AF127" s="103"/>
      <c r="AG127" s="109"/>
      <c r="AH127" s="26" t="s">
        <v>9</v>
      </c>
      <c r="AI127" s="27">
        <f>+COUNTA(C128:AG129)</f>
        <v>0</v>
      </c>
      <c r="AL127" s="58"/>
    </row>
    <row r="128" spans="2:38" s="25" customFormat="1" x14ac:dyDescent="0.15">
      <c r="B128" s="110" t="s">
        <v>7</v>
      </c>
      <c r="C128" s="112"/>
      <c r="D128" s="118"/>
      <c r="E128" s="107"/>
      <c r="F128" s="107"/>
      <c r="G128" s="107"/>
      <c r="H128" s="107"/>
      <c r="I128" s="107"/>
      <c r="J128" s="107"/>
      <c r="K128" s="118"/>
      <c r="L128" s="107"/>
      <c r="M128" s="107"/>
      <c r="N128" s="107"/>
      <c r="O128" s="107"/>
      <c r="P128" s="107"/>
      <c r="Q128" s="107"/>
      <c r="R128" s="118"/>
      <c r="S128" s="107"/>
      <c r="T128" s="107"/>
      <c r="U128" s="107"/>
      <c r="V128" s="107"/>
      <c r="W128" s="107"/>
      <c r="X128" s="107"/>
      <c r="Y128" s="118"/>
      <c r="Z128" s="107"/>
      <c r="AA128" s="107"/>
      <c r="AB128" s="107"/>
      <c r="AC128" s="107"/>
      <c r="AD128" s="107"/>
      <c r="AE128" s="107"/>
      <c r="AF128" s="107"/>
      <c r="AG128" s="114"/>
      <c r="AH128" s="30" t="s">
        <v>4</v>
      </c>
      <c r="AI128" s="31" t="e">
        <f>+AI127/AI124</f>
        <v>#DIV/0!</v>
      </c>
      <c r="AL128" s="15">
        <f>+COUNTIF(C126:AG127,"休")</f>
        <v>0</v>
      </c>
    </row>
    <row r="129" spans="2:38" s="25" customFormat="1" x14ac:dyDescent="0.15">
      <c r="B129" s="111"/>
      <c r="C129" s="113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15"/>
      <c r="AH129" s="32" t="s">
        <v>13</v>
      </c>
      <c r="AI129" s="33" t="str">
        <f>IF(7&gt;AI124,"対象外",IF(AI127&gt;=AI122,"OK","NG"))</f>
        <v>対象外</v>
      </c>
      <c r="AJ129" s="28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57" t="str">
        <f>IF(7&gt;AI124,"対象外",IF(AL128&gt;=AI122,"OK","NG"))</f>
        <v>対象外</v>
      </c>
    </row>
    <row r="130" spans="2:38" hidden="1" x14ac:dyDescent="0.15">
      <c r="B130" s="60" t="s">
        <v>33</v>
      </c>
      <c r="C130" s="44" t="e">
        <f t="shared" ref="C130:AG130" si="52">IF(AND(DAY(C122)&gt;=22,DAY(C122)&lt;=28,C123="土"),1,0)</f>
        <v>#VALUE!</v>
      </c>
      <c r="D130" s="44" t="e">
        <f t="shared" si="52"/>
        <v>#VALUE!</v>
      </c>
      <c r="E130" s="44" t="e">
        <f t="shared" si="52"/>
        <v>#VALUE!</v>
      </c>
      <c r="F130" s="44" t="e">
        <f t="shared" si="52"/>
        <v>#VALUE!</v>
      </c>
      <c r="G130" s="44" t="e">
        <f t="shared" si="52"/>
        <v>#VALUE!</v>
      </c>
      <c r="H130" s="44" t="e">
        <f t="shared" si="52"/>
        <v>#VALUE!</v>
      </c>
      <c r="I130" s="44" t="e">
        <f t="shared" si="52"/>
        <v>#VALUE!</v>
      </c>
      <c r="J130" s="44" t="e">
        <f t="shared" si="52"/>
        <v>#VALUE!</v>
      </c>
      <c r="K130" s="44" t="e">
        <f t="shared" si="52"/>
        <v>#VALUE!</v>
      </c>
      <c r="L130" s="44" t="e">
        <f t="shared" si="52"/>
        <v>#VALUE!</v>
      </c>
      <c r="M130" s="44" t="e">
        <f t="shared" si="52"/>
        <v>#VALUE!</v>
      </c>
      <c r="N130" s="44" t="e">
        <f t="shared" si="52"/>
        <v>#VALUE!</v>
      </c>
      <c r="O130" s="44" t="e">
        <f t="shared" si="52"/>
        <v>#VALUE!</v>
      </c>
      <c r="P130" s="44" t="e">
        <f t="shared" si="52"/>
        <v>#VALUE!</v>
      </c>
      <c r="Q130" s="44" t="e">
        <f t="shared" si="52"/>
        <v>#VALUE!</v>
      </c>
      <c r="R130" s="44" t="e">
        <f t="shared" si="52"/>
        <v>#VALUE!</v>
      </c>
      <c r="S130" s="44" t="e">
        <f t="shared" si="52"/>
        <v>#VALUE!</v>
      </c>
      <c r="T130" s="44" t="e">
        <f t="shared" si="52"/>
        <v>#VALUE!</v>
      </c>
      <c r="U130" s="44" t="e">
        <f t="shared" si="52"/>
        <v>#VALUE!</v>
      </c>
      <c r="V130" s="44" t="e">
        <f t="shared" si="52"/>
        <v>#VALUE!</v>
      </c>
      <c r="W130" s="44" t="e">
        <f t="shared" si="52"/>
        <v>#VALUE!</v>
      </c>
      <c r="X130" s="44" t="e">
        <f t="shared" si="52"/>
        <v>#VALUE!</v>
      </c>
      <c r="Y130" s="44" t="e">
        <f t="shared" si="52"/>
        <v>#VALUE!</v>
      </c>
      <c r="Z130" s="44" t="e">
        <f t="shared" si="52"/>
        <v>#VALUE!</v>
      </c>
      <c r="AA130" s="44" t="e">
        <f t="shared" si="52"/>
        <v>#VALUE!</v>
      </c>
      <c r="AB130" s="44" t="e">
        <f t="shared" si="52"/>
        <v>#VALUE!</v>
      </c>
      <c r="AC130" s="44" t="e">
        <f t="shared" si="52"/>
        <v>#VALUE!</v>
      </c>
      <c r="AD130" s="44" t="e">
        <f t="shared" si="52"/>
        <v>#VALUE!</v>
      </c>
      <c r="AE130" s="44" t="e">
        <f t="shared" si="52"/>
        <v>#VALUE!</v>
      </c>
      <c r="AF130" s="44" t="e">
        <f t="shared" si="52"/>
        <v>#VALUE!</v>
      </c>
      <c r="AG130" s="44" t="e">
        <f t="shared" si="52"/>
        <v>#VALUE!</v>
      </c>
      <c r="AH130" s="45" t="s">
        <v>19</v>
      </c>
      <c r="AI130" s="46">
        <f>_xlfn.AGGREGATE(9,6,C130:AG130)</f>
        <v>0</v>
      </c>
      <c r="AJ130" s="28"/>
    </row>
    <row r="131" spans="2:38" hidden="1" x14ac:dyDescent="0.15">
      <c r="B131" s="60" t="s">
        <v>34</v>
      </c>
      <c r="C131" s="47" t="e">
        <f t="shared" ref="C131:AG131" si="53">IF(AND(DAY(C122)&gt;=22,DAY(C122)&lt;=28,C123="土",OR(C128="休",C128="雨")),1,0)</f>
        <v>#VALUE!</v>
      </c>
      <c r="D131" s="47" t="e">
        <f t="shared" si="53"/>
        <v>#VALUE!</v>
      </c>
      <c r="E131" s="47" t="e">
        <f t="shared" si="53"/>
        <v>#VALUE!</v>
      </c>
      <c r="F131" s="47" t="e">
        <f t="shared" si="53"/>
        <v>#VALUE!</v>
      </c>
      <c r="G131" s="47" t="e">
        <f t="shared" si="53"/>
        <v>#VALUE!</v>
      </c>
      <c r="H131" s="47" t="e">
        <f t="shared" si="53"/>
        <v>#VALUE!</v>
      </c>
      <c r="I131" s="47" t="e">
        <f t="shared" si="53"/>
        <v>#VALUE!</v>
      </c>
      <c r="J131" s="47" t="e">
        <f t="shared" si="53"/>
        <v>#VALUE!</v>
      </c>
      <c r="K131" s="47" t="e">
        <f t="shared" si="53"/>
        <v>#VALUE!</v>
      </c>
      <c r="L131" s="47" t="e">
        <f t="shared" si="53"/>
        <v>#VALUE!</v>
      </c>
      <c r="M131" s="47" t="e">
        <f t="shared" si="53"/>
        <v>#VALUE!</v>
      </c>
      <c r="N131" s="47" t="e">
        <f t="shared" si="53"/>
        <v>#VALUE!</v>
      </c>
      <c r="O131" s="47" t="e">
        <f t="shared" si="53"/>
        <v>#VALUE!</v>
      </c>
      <c r="P131" s="47" t="e">
        <f t="shared" si="53"/>
        <v>#VALUE!</v>
      </c>
      <c r="Q131" s="47" t="e">
        <f t="shared" si="53"/>
        <v>#VALUE!</v>
      </c>
      <c r="R131" s="47" t="e">
        <f t="shared" si="53"/>
        <v>#VALUE!</v>
      </c>
      <c r="S131" s="47" t="e">
        <f t="shared" si="53"/>
        <v>#VALUE!</v>
      </c>
      <c r="T131" s="47" t="e">
        <f t="shared" si="53"/>
        <v>#VALUE!</v>
      </c>
      <c r="U131" s="47" t="e">
        <f t="shared" si="53"/>
        <v>#VALUE!</v>
      </c>
      <c r="V131" s="47" t="e">
        <f t="shared" si="53"/>
        <v>#VALUE!</v>
      </c>
      <c r="W131" s="47" t="e">
        <f t="shared" si="53"/>
        <v>#VALUE!</v>
      </c>
      <c r="X131" s="47" t="e">
        <f t="shared" si="53"/>
        <v>#VALUE!</v>
      </c>
      <c r="Y131" s="47" t="e">
        <f t="shared" si="53"/>
        <v>#VALUE!</v>
      </c>
      <c r="Z131" s="47" t="e">
        <f t="shared" si="53"/>
        <v>#VALUE!</v>
      </c>
      <c r="AA131" s="47" t="e">
        <f t="shared" si="53"/>
        <v>#VALUE!</v>
      </c>
      <c r="AB131" s="47" t="e">
        <f t="shared" si="53"/>
        <v>#VALUE!</v>
      </c>
      <c r="AC131" s="47" t="e">
        <f t="shared" si="53"/>
        <v>#VALUE!</v>
      </c>
      <c r="AD131" s="47" t="e">
        <f t="shared" si="53"/>
        <v>#VALUE!</v>
      </c>
      <c r="AE131" s="47" t="e">
        <f t="shared" si="53"/>
        <v>#VALUE!</v>
      </c>
      <c r="AF131" s="47" t="e">
        <f t="shared" si="53"/>
        <v>#VALUE!</v>
      </c>
      <c r="AG131" s="47" t="e">
        <f t="shared" si="53"/>
        <v>#VALUE!</v>
      </c>
      <c r="AH131" s="48" t="s">
        <v>20</v>
      </c>
      <c r="AI131" s="46">
        <f>_xlfn.AGGREGATE(9,6,C131:AG131)</f>
        <v>0</v>
      </c>
      <c r="AJ131" s="28"/>
    </row>
    <row r="132" spans="2:38" hidden="1" x14ac:dyDescent="0.15">
      <c r="B132" s="60" t="s">
        <v>35</v>
      </c>
      <c r="C132" s="44" t="e">
        <f>IF(AND(DAY(C122)&gt;=8,DAY(C122)&lt;=14,C123="土"),1,0)</f>
        <v>#VALUE!</v>
      </c>
      <c r="D132" s="44" t="e">
        <f>IF(AND(DAY(D122)&gt;=8,DAY(D122)&lt;=14,D123="土"),1,0)</f>
        <v>#VALUE!</v>
      </c>
      <c r="E132" s="44" t="e">
        <f t="shared" ref="E132:AG132" si="54">IF(AND(DAY(E122)&gt;=8,DAY(E122)&lt;=14,E123="土"),1,0)</f>
        <v>#VALUE!</v>
      </c>
      <c r="F132" s="44" t="e">
        <f t="shared" si="54"/>
        <v>#VALUE!</v>
      </c>
      <c r="G132" s="44" t="e">
        <f t="shared" si="54"/>
        <v>#VALUE!</v>
      </c>
      <c r="H132" s="44" t="e">
        <f t="shared" si="54"/>
        <v>#VALUE!</v>
      </c>
      <c r="I132" s="44" t="e">
        <f t="shared" si="54"/>
        <v>#VALUE!</v>
      </c>
      <c r="J132" s="44" t="e">
        <f t="shared" si="54"/>
        <v>#VALUE!</v>
      </c>
      <c r="K132" s="44" t="e">
        <f t="shared" si="54"/>
        <v>#VALUE!</v>
      </c>
      <c r="L132" s="44" t="e">
        <f t="shared" si="54"/>
        <v>#VALUE!</v>
      </c>
      <c r="M132" s="44" t="e">
        <f t="shared" si="54"/>
        <v>#VALUE!</v>
      </c>
      <c r="N132" s="44" t="e">
        <f t="shared" si="54"/>
        <v>#VALUE!</v>
      </c>
      <c r="O132" s="44" t="e">
        <f t="shared" si="54"/>
        <v>#VALUE!</v>
      </c>
      <c r="P132" s="44" t="e">
        <f t="shared" si="54"/>
        <v>#VALUE!</v>
      </c>
      <c r="Q132" s="44" t="e">
        <f t="shared" si="54"/>
        <v>#VALUE!</v>
      </c>
      <c r="R132" s="44" t="e">
        <f t="shared" si="54"/>
        <v>#VALUE!</v>
      </c>
      <c r="S132" s="44" t="e">
        <f t="shared" si="54"/>
        <v>#VALUE!</v>
      </c>
      <c r="T132" s="44" t="e">
        <f t="shared" si="54"/>
        <v>#VALUE!</v>
      </c>
      <c r="U132" s="44" t="e">
        <f t="shared" si="54"/>
        <v>#VALUE!</v>
      </c>
      <c r="V132" s="44" t="e">
        <f t="shared" si="54"/>
        <v>#VALUE!</v>
      </c>
      <c r="W132" s="44" t="e">
        <f t="shared" si="54"/>
        <v>#VALUE!</v>
      </c>
      <c r="X132" s="44" t="e">
        <f t="shared" si="54"/>
        <v>#VALUE!</v>
      </c>
      <c r="Y132" s="44" t="e">
        <f t="shared" si="54"/>
        <v>#VALUE!</v>
      </c>
      <c r="Z132" s="44" t="e">
        <f t="shared" si="54"/>
        <v>#VALUE!</v>
      </c>
      <c r="AA132" s="44" t="e">
        <f t="shared" si="54"/>
        <v>#VALUE!</v>
      </c>
      <c r="AB132" s="44" t="e">
        <f t="shared" si="54"/>
        <v>#VALUE!</v>
      </c>
      <c r="AC132" s="44" t="e">
        <f t="shared" si="54"/>
        <v>#VALUE!</v>
      </c>
      <c r="AD132" s="44" t="e">
        <f t="shared" si="54"/>
        <v>#VALUE!</v>
      </c>
      <c r="AE132" s="44" t="e">
        <f t="shared" si="54"/>
        <v>#VALUE!</v>
      </c>
      <c r="AF132" s="44" t="e">
        <f t="shared" si="54"/>
        <v>#VALUE!</v>
      </c>
      <c r="AG132" s="44" t="e">
        <f t="shared" si="54"/>
        <v>#VALUE!</v>
      </c>
      <c r="AH132" s="45" t="s">
        <v>19</v>
      </c>
      <c r="AI132" s="46">
        <f>_xlfn.AGGREGATE(9,6,C132:AG132)</f>
        <v>0</v>
      </c>
      <c r="AJ132" s="28"/>
    </row>
    <row r="133" spans="2:38" hidden="1" x14ac:dyDescent="0.15">
      <c r="B133" s="60" t="s">
        <v>36</v>
      </c>
      <c r="C133" s="47" t="e">
        <f>IF(AND(DAY(C122)&gt;=8,DAY(C122)&lt;=14,C123="土",OR(C128="休",C128="雨")),1,0)</f>
        <v>#VALUE!</v>
      </c>
      <c r="D133" s="47" t="e">
        <f>IF(AND(DAY(D122)&gt;=8,DAY(D122)&lt;=14,D123="土",OR(D128="休",D128="雨")),1,0)</f>
        <v>#VALUE!</v>
      </c>
      <c r="E133" s="47" t="e">
        <f t="shared" ref="E133:AG133" si="55">IF(AND(DAY(E122)&gt;=8,DAY(E122)&lt;=14,E123="土",OR(E128="休",E128="雨")),1,0)</f>
        <v>#VALUE!</v>
      </c>
      <c r="F133" s="47" t="e">
        <f t="shared" si="55"/>
        <v>#VALUE!</v>
      </c>
      <c r="G133" s="47" t="e">
        <f t="shared" si="55"/>
        <v>#VALUE!</v>
      </c>
      <c r="H133" s="47" t="e">
        <f t="shared" si="55"/>
        <v>#VALUE!</v>
      </c>
      <c r="I133" s="47" t="e">
        <f t="shared" si="55"/>
        <v>#VALUE!</v>
      </c>
      <c r="J133" s="47" t="e">
        <f t="shared" si="55"/>
        <v>#VALUE!</v>
      </c>
      <c r="K133" s="47" t="e">
        <f t="shared" si="55"/>
        <v>#VALUE!</v>
      </c>
      <c r="L133" s="47" t="e">
        <f t="shared" si="55"/>
        <v>#VALUE!</v>
      </c>
      <c r="M133" s="47" t="e">
        <f t="shared" si="55"/>
        <v>#VALUE!</v>
      </c>
      <c r="N133" s="47" t="e">
        <f t="shared" si="55"/>
        <v>#VALUE!</v>
      </c>
      <c r="O133" s="47" t="e">
        <f t="shared" si="55"/>
        <v>#VALUE!</v>
      </c>
      <c r="P133" s="47" t="e">
        <f t="shared" si="55"/>
        <v>#VALUE!</v>
      </c>
      <c r="Q133" s="47" t="e">
        <f t="shared" si="55"/>
        <v>#VALUE!</v>
      </c>
      <c r="R133" s="47" t="e">
        <f t="shared" si="55"/>
        <v>#VALUE!</v>
      </c>
      <c r="S133" s="47" t="e">
        <f t="shared" si="55"/>
        <v>#VALUE!</v>
      </c>
      <c r="T133" s="47" t="e">
        <f t="shared" si="55"/>
        <v>#VALUE!</v>
      </c>
      <c r="U133" s="47" t="e">
        <f t="shared" si="55"/>
        <v>#VALUE!</v>
      </c>
      <c r="V133" s="47" t="e">
        <f t="shared" si="55"/>
        <v>#VALUE!</v>
      </c>
      <c r="W133" s="47" t="e">
        <f t="shared" si="55"/>
        <v>#VALUE!</v>
      </c>
      <c r="X133" s="47" t="e">
        <f t="shared" si="55"/>
        <v>#VALUE!</v>
      </c>
      <c r="Y133" s="47" t="e">
        <f t="shared" si="55"/>
        <v>#VALUE!</v>
      </c>
      <c r="Z133" s="47" t="e">
        <f t="shared" si="55"/>
        <v>#VALUE!</v>
      </c>
      <c r="AA133" s="47" t="e">
        <f t="shared" si="55"/>
        <v>#VALUE!</v>
      </c>
      <c r="AB133" s="47" t="e">
        <f t="shared" si="55"/>
        <v>#VALUE!</v>
      </c>
      <c r="AC133" s="47" t="e">
        <f t="shared" si="55"/>
        <v>#VALUE!</v>
      </c>
      <c r="AD133" s="47" t="e">
        <f t="shared" si="55"/>
        <v>#VALUE!</v>
      </c>
      <c r="AE133" s="47" t="e">
        <f t="shared" si="55"/>
        <v>#VALUE!</v>
      </c>
      <c r="AF133" s="47" t="e">
        <f t="shared" si="55"/>
        <v>#VALUE!</v>
      </c>
      <c r="AG133" s="47" t="e">
        <f t="shared" si="55"/>
        <v>#VALUE!</v>
      </c>
      <c r="AH133" s="48" t="s">
        <v>20</v>
      </c>
      <c r="AI133" s="46">
        <f>_xlfn.AGGREGATE(9,6,C133:AG133)</f>
        <v>0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58"/>
    </row>
    <row r="135" spans="2:38" hidden="1" x14ac:dyDescent="0.15">
      <c r="C135" s="2" t="e">
        <f>YEAR(C138)</f>
        <v>#VALUE!</v>
      </c>
      <c r="D135" s="2" t="e">
        <f>MONTH(C138)</f>
        <v>#VALUE!</v>
      </c>
    </row>
    <row r="136" spans="2:38" x14ac:dyDescent="0.15">
      <c r="B136" s="6" t="s">
        <v>14</v>
      </c>
      <c r="C136" s="116" t="e">
        <f>C138</f>
        <v>#VALUE!</v>
      </c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2"/>
    </row>
    <row r="137" spans="2:38" hidden="1" x14ac:dyDescent="0.15">
      <c r="B137" s="34"/>
      <c r="C137" s="22" t="e">
        <f>DATE($C135,$D135,1)</f>
        <v>#VALUE!</v>
      </c>
      <c r="D137" s="22" t="e">
        <f t="shared" ref="D137:AG137" si="56">C137+1</f>
        <v>#VALUE!</v>
      </c>
      <c r="E137" s="22" t="e">
        <f t="shared" si="56"/>
        <v>#VALUE!</v>
      </c>
      <c r="F137" s="22" t="e">
        <f t="shared" si="56"/>
        <v>#VALUE!</v>
      </c>
      <c r="G137" s="22" t="e">
        <f t="shared" si="56"/>
        <v>#VALUE!</v>
      </c>
      <c r="H137" s="22" t="e">
        <f t="shared" si="56"/>
        <v>#VALUE!</v>
      </c>
      <c r="I137" s="22" t="e">
        <f t="shared" si="56"/>
        <v>#VALUE!</v>
      </c>
      <c r="J137" s="22" t="e">
        <f t="shared" si="56"/>
        <v>#VALUE!</v>
      </c>
      <c r="K137" s="22" t="e">
        <f t="shared" si="56"/>
        <v>#VALUE!</v>
      </c>
      <c r="L137" s="22" t="e">
        <f t="shared" si="56"/>
        <v>#VALUE!</v>
      </c>
      <c r="M137" s="22" t="e">
        <f t="shared" si="56"/>
        <v>#VALUE!</v>
      </c>
      <c r="N137" s="22" t="e">
        <f t="shared" si="56"/>
        <v>#VALUE!</v>
      </c>
      <c r="O137" s="22" t="e">
        <f t="shared" si="56"/>
        <v>#VALUE!</v>
      </c>
      <c r="P137" s="22" t="e">
        <f t="shared" si="56"/>
        <v>#VALUE!</v>
      </c>
      <c r="Q137" s="22" t="e">
        <f t="shared" si="56"/>
        <v>#VALUE!</v>
      </c>
      <c r="R137" s="22" t="e">
        <f t="shared" si="56"/>
        <v>#VALUE!</v>
      </c>
      <c r="S137" s="22" t="e">
        <f t="shared" si="56"/>
        <v>#VALUE!</v>
      </c>
      <c r="T137" s="22" t="e">
        <f t="shared" si="56"/>
        <v>#VALUE!</v>
      </c>
      <c r="U137" s="22" t="e">
        <f t="shared" si="56"/>
        <v>#VALUE!</v>
      </c>
      <c r="V137" s="22" t="e">
        <f t="shared" si="56"/>
        <v>#VALUE!</v>
      </c>
      <c r="W137" s="22" t="e">
        <f t="shared" si="56"/>
        <v>#VALUE!</v>
      </c>
      <c r="X137" s="22" t="e">
        <f t="shared" si="56"/>
        <v>#VALUE!</v>
      </c>
      <c r="Y137" s="22" t="e">
        <f t="shared" si="56"/>
        <v>#VALUE!</v>
      </c>
      <c r="Z137" s="22" t="e">
        <f t="shared" si="56"/>
        <v>#VALUE!</v>
      </c>
      <c r="AA137" s="22" t="e">
        <f t="shared" si="56"/>
        <v>#VALUE!</v>
      </c>
      <c r="AB137" s="22" t="e">
        <f t="shared" si="56"/>
        <v>#VALUE!</v>
      </c>
      <c r="AC137" s="22" t="e">
        <f t="shared" si="56"/>
        <v>#VALUE!</v>
      </c>
      <c r="AD137" s="22" t="e">
        <f t="shared" si="56"/>
        <v>#VALUE!</v>
      </c>
      <c r="AE137" s="22" t="e">
        <f t="shared" si="56"/>
        <v>#VALUE!</v>
      </c>
      <c r="AF137" s="22" t="e">
        <f t="shared" si="56"/>
        <v>#VALUE!</v>
      </c>
      <c r="AG137" s="22" t="e">
        <f t="shared" si="56"/>
        <v>#VALUE!</v>
      </c>
      <c r="AH137" s="35"/>
      <c r="AI137" s="36"/>
    </row>
    <row r="138" spans="2:38" x14ac:dyDescent="0.15">
      <c r="B138" s="20" t="s">
        <v>15</v>
      </c>
      <c r="C138" s="37" t="e">
        <f>IF(EDATE(C121,1)&gt;$G$5,"",EDATE(C121,1))</f>
        <v>#VALUE!</v>
      </c>
      <c r="D138" s="22" t="e">
        <f t="shared" ref="D138:AG138" si="57">IF(D137&gt;$G$5,"",IF(C138=EOMONTH(DATE($C135,$D135,1),0),"",IF(C138="","",C138+1)))</f>
        <v>#VALUE!</v>
      </c>
      <c r="E138" s="22" t="e">
        <f t="shared" si="57"/>
        <v>#VALUE!</v>
      </c>
      <c r="F138" s="22" t="e">
        <f t="shared" si="57"/>
        <v>#VALUE!</v>
      </c>
      <c r="G138" s="22" t="e">
        <f t="shared" si="57"/>
        <v>#VALUE!</v>
      </c>
      <c r="H138" s="22" t="e">
        <f t="shared" si="57"/>
        <v>#VALUE!</v>
      </c>
      <c r="I138" s="22" t="e">
        <f t="shared" si="57"/>
        <v>#VALUE!</v>
      </c>
      <c r="J138" s="22" t="e">
        <f t="shared" si="57"/>
        <v>#VALUE!</v>
      </c>
      <c r="K138" s="22" t="e">
        <f t="shared" si="57"/>
        <v>#VALUE!</v>
      </c>
      <c r="L138" s="22" t="e">
        <f t="shared" si="57"/>
        <v>#VALUE!</v>
      </c>
      <c r="M138" s="22" t="e">
        <f t="shared" si="57"/>
        <v>#VALUE!</v>
      </c>
      <c r="N138" s="22" t="e">
        <f t="shared" si="57"/>
        <v>#VALUE!</v>
      </c>
      <c r="O138" s="22" t="e">
        <f t="shared" si="57"/>
        <v>#VALUE!</v>
      </c>
      <c r="P138" s="22" t="e">
        <f t="shared" si="57"/>
        <v>#VALUE!</v>
      </c>
      <c r="Q138" s="22" t="e">
        <f t="shared" si="57"/>
        <v>#VALUE!</v>
      </c>
      <c r="R138" s="22" t="e">
        <f t="shared" si="57"/>
        <v>#VALUE!</v>
      </c>
      <c r="S138" s="22" t="e">
        <f t="shared" si="57"/>
        <v>#VALUE!</v>
      </c>
      <c r="T138" s="22" t="e">
        <f t="shared" si="57"/>
        <v>#VALUE!</v>
      </c>
      <c r="U138" s="22" t="e">
        <f t="shared" si="57"/>
        <v>#VALUE!</v>
      </c>
      <c r="V138" s="22" t="e">
        <f t="shared" si="57"/>
        <v>#VALUE!</v>
      </c>
      <c r="W138" s="22" t="e">
        <f t="shared" si="57"/>
        <v>#VALUE!</v>
      </c>
      <c r="X138" s="22" t="e">
        <f t="shared" si="57"/>
        <v>#VALUE!</v>
      </c>
      <c r="Y138" s="22" t="e">
        <f t="shared" si="57"/>
        <v>#VALUE!</v>
      </c>
      <c r="Z138" s="22" t="e">
        <f t="shared" si="57"/>
        <v>#VALUE!</v>
      </c>
      <c r="AA138" s="22" t="e">
        <f t="shared" si="57"/>
        <v>#VALUE!</v>
      </c>
      <c r="AB138" s="22" t="e">
        <f t="shared" si="57"/>
        <v>#VALUE!</v>
      </c>
      <c r="AC138" s="22" t="e">
        <f t="shared" si="57"/>
        <v>#VALUE!</v>
      </c>
      <c r="AD138" s="22" t="e">
        <f t="shared" si="57"/>
        <v>#VALUE!</v>
      </c>
      <c r="AE138" s="22" t="e">
        <f t="shared" si="57"/>
        <v>#VALUE!</v>
      </c>
      <c r="AF138" s="22" t="e">
        <f t="shared" si="57"/>
        <v>#VALUE!</v>
      </c>
      <c r="AG138" s="22" t="e">
        <f t="shared" si="57"/>
        <v>#VALUE!</v>
      </c>
      <c r="AH138" s="23" t="s">
        <v>16</v>
      </c>
      <c r="AI138" s="59">
        <f>+COUNTIFS(C139:AG139,"土",C140:AG140,"")+COUNTIFS(C139:AG139,"日",C140:AG140,"")</f>
        <v>0</v>
      </c>
    </row>
    <row r="139" spans="2:38" s="25" customFormat="1" x14ac:dyDescent="0.15">
      <c r="B139" s="38" t="s">
        <v>5</v>
      </c>
      <c r="C139" s="61" t="str">
        <f>IFERROR(TEXT(WEEKDAY(+C138),"aaa"),"")</f>
        <v/>
      </c>
      <c r="D139" s="61" t="str">
        <f t="shared" ref="D139:AG139" si="58">IFERROR(TEXT(WEEKDAY(+D138),"aaa"),"")</f>
        <v/>
      </c>
      <c r="E139" s="61" t="str">
        <f t="shared" si="58"/>
        <v/>
      </c>
      <c r="F139" s="61" t="str">
        <f t="shared" si="58"/>
        <v/>
      </c>
      <c r="G139" s="61" t="str">
        <f t="shared" si="58"/>
        <v/>
      </c>
      <c r="H139" s="61" t="str">
        <f t="shared" si="58"/>
        <v/>
      </c>
      <c r="I139" s="61" t="str">
        <f t="shared" si="58"/>
        <v/>
      </c>
      <c r="J139" s="61" t="str">
        <f t="shared" si="58"/>
        <v/>
      </c>
      <c r="K139" s="61" t="str">
        <f t="shared" si="58"/>
        <v/>
      </c>
      <c r="L139" s="61" t="str">
        <f t="shared" si="58"/>
        <v/>
      </c>
      <c r="M139" s="61" t="str">
        <f t="shared" si="58"/>
        <v/>
      </c>
      <c r="N139" s="61" t="str">
        <f t="shared" si="58"/>
        <v/>
      </c>
      <c r="O139" s="61" t="str">
        <f t="shared" si="58"/>
        <v/>
      </c>
      <c r="P139" s="61" t="str">
        <f t="shared" si="58"/>
        <v/>
      </c>
      <c r="Q139" s="61" t="str">
        <f t="shared" si="58"/>
        <v/>
      </c>
      <c r="R139" s="61" t="str">
        <f t="shared" si="58"/>
        <v/>
      </c>
      <c r="S139" s="61" t="str">
        <f t="shared" si="58"/>
        <v/>
      </c>
      <c r="T139" s="61" t="str">
        <f t="shared" si="58"/>
        <v/>
      </c>
      <c r="U139" s="61" t="str">
        <f t="shared" si="58"/>
        <v/>
      </c>
      <c r="V139" s="61" t="str">
        <f t="shared" si="58"/>
        <v/>
      </c>
      <c r="W139" s="61" t="str">
        <f t="shared" si="58"/>
        <v/>
      </c>
      <c r="X139" s="61" t="str">
        <f t="shared" si="58"/>
        <v/>
      </c>
      <c r="Y139" s="61" t="str">
        <f t="shared" si="58"/>
        <v/>
      </c>
      <c r="Z139" s="61" t="str">
        <f t="shared" si="58"/>
        <v/>
      </c>
      <c r="AA139" s="61" t="str">
        <f t="shared" si="58"/>
        <v/>
      </c>
      <c r="AB139" s="61" t="str">
        <f t="shared" si="58"/>
        <v/>
      </c>
      <c r="AC139" s="61" t="str">
        <f t="shared" si="58"/>
        <v/>
      </c>
      <c r="AD139" s="61" t="str">
        <f t="shared" si="58"/>
        <v/>
      </c>
      <c r="AE139" s="61" t="str">
        <f t="shared" si="58"/>
        <v/>
      </c>
      <c r="AF139" s="61" t="str">
        <f t="shared" si="58"/>
        <v/>
      </c>
      <c r="AG139" s="61" t="str">
        <f t="shared" si="58"/>
        <v/>
      </c>
      <c r="AH139" s="23" t="s">
        <v>18</v>
      </c>
      <c r="AI139" s="59">
        <f>+COUNTIF(C140:AG140,"夏休")+COUNTIF(C140:AG140,"冬休")+COUNTIF(C140:AG140,"中止")</f>
        <v>0</v>
      </c>
      <c r="AL139" s="58"/>
    </row>
    <row r="140" spans="2:38" s="25" customFormat="1" ht="13.5" customHeight="1" x14ac:dyDescent="0.15">
      <c r="B140" s="83" t="s">
        <v>17</v>
      </c>
      <c r="C140" s="85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104"/>
      <c r="AH140" s="26" t="s">
        <v>2</v>
      </c>
      <c r="AI140" s="27">
        <f>COUNT(C138:AG138)-AI139</f>
        <v>0</v>
      </c>
      <c r="AL140" s="58"/>
    </row>
    <row r="141" spans="2:38" s="25" customFormat="1" ht="13.5" customHeight="1" x14ac:dyDescent="0.15">
      <c r="B141" s="84"/>
      <c r="C141" s="85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104"/>
      <c r="AH141" s="26" t="s">
        <v>6</v>
      </c>
      <c r="AI141" s="27">
        <f>+COUNTIF(C142:AG143,"休")</f>
        <v>0</v>
      </c>
      <c r="AJ141" s="28" t="e">
        <f>IF(AI142&gt;0.285,"",IF(AI141&lt;AI138,"←計画日数が足りません",""))</f>
        <v>#DIV/0!</v>
      </c>
      <c r="AL141" s="58"/>
    </row>
    <row r="142" spans="2:38" s="25" customFormat="1" ht="13.5" customHeight="1" x14ac:dyDescent="0.15">
      <c r="B142" s="105" t="s">
        <v>0</v>
      </c>
      <c r="C142" s="103"/>
      <c r="D142" s="103"/>
      <c r="E142" s="103"/>
      <c r="F142" s="103"/>
      <c r="G142" s="103"/>
      <c r="H142" s="103"/>
      <c r="I142" s="107"/>
      <c r="J142" s="103"/>
      <c r="K142" s="103"/>
      <c r="L142" s="103"/>
      <c r="M142" s="103"/>
      <c r="N142" s="103"/>
      <c r="O142" s="103"/>
      <c r="P142" s="107"/>
      <c r="Q142" s="103"/>
      <c r="R142" s="103"/>
      <c r="S142" s="103"/>
      <c r="T142" s="103"/>
      <c r="U142" s="103"/>
      <c r="V142" s="103"/>
      <c r="W142" s="107"/>
      <c r="X142" s="103"/>
      <c r="Y142" s="103"/>
      <c r="Z142" s="103"/>
      <c r="AA142" s="103"/>
      <c r="AB142" s="103"/>
      <c r="AC142" s="103"/>
      <c r="AD142" s="107"/>
      <c r="AE142" s="103"/>
      <c r="AF142" s="103"/>
      <c r="AG142" s="109"/>
      <c r="AH142" s="26" t="s">
        <v>8</v>
      </c>
      <c r="AI142" s="29" t="e">
        <f>+AI141/AI140</f>
        <v>#DIV/0!</v>
      </c>
      <c r="AL142" s="58"/>
    </row>
    <row r="143" spans="2:38" s="25" customFormat="1" x14ac:dyDescent="0.15">
      <c r="B143" s="105"/>
      <c r="C143" s="103"/>
      <c r="D143" s="103"/>
      <c r="E143" s="103"/>
      <c r="F143" s="103"/>
      <c r="G143" s="103"/>
      <c r="H143" s="103"/>
      <c r="I143" s="107"/>
      <c r="J143" s="103"/>
      <c r="K143" s="103"/>
      <c r="L143" s="103"/>
      <c r="M143" s="103"/>
      <c r="N143" s="103"/>
      <c r="O143" s="103"/>
      <c r="P143" s="107"/>
      <c r="Q143" s="103"/>
      <c r="R143" s="103"/>
      <c r="S143" s="103"/>
      <c r="T143" s="103"/>
      <c r="U143" s="103"/>
      <c r="V143" s="103"/>
      <c r="W143" s="107"/>
      <c r="X143" s="103"/>
      <c r="Y143" s="103"/>
      <c r="Z143" s="103"/>
      <c r="AA143" s="103"/>
      <c r="AB143" s="103"/>
      <c r="AC143" s="103"/>
      <c r="AD143" s="107"/>
      <c r="AE143" s="103"/>
      <c r="AF143" s="103"/>
      <c r="AG143" s="109"/>
      <c r="AH143" s="26" t="s">
        <v>9</v>
      </c>
      <c r="AI143" s="27">
        <f>+COUNTA(C144:AG145)</f>
        <v>0</v>
      </c>
      <c r="AL143" s="58"/>
    </row>
    <row r="144" spans="2:38" s="25" customFormat="1" x14ac:dyDescent="0.15">
      <c r="B144" s="110" t="s">
        <v>7</v>
      </c>
      <c r="C144" s="107"/>
      <c r="D144" s="107"/>
      <c r="E144" s="107"/>
      <c r="F144" s="107"/>
      <c r="G144" s="107"/>
      <c r="H144" s="107"/>
      <c r="I144" s="118"/>
      <c r="J144" s="107"/>
      <c r="K144" s="107"/>
      <c r="L144" s="107"/>
      <c r="M144" s="107"/>
      <c r="N144" s="107"/>
      <c r="O144" s="107"/>
      <c r="P144" s="118"/>
      <c r="Q144" s="107"/>
      <c r="R144" s="107"/>
      <c r="S144" s="107"/>
      <c r="T144" s="107"/>
      <c r="U144" s="107"/>
      <c r="V144" s="107"/>
      <c r="W144" s="118"/>
      <c r="X144" s="107"/>
      <c r="Y144" s="107"/>
      <c r="Z144" s="107"/>
      <c r="AA144" s="107"/>
      <c r="AB144" s="107"/>
      <c r="AC144" s="107"/>
      <c r="AD144" s="118"/>
      <c r="AE144" s="107"/>
      <c r="AF144" s="107"/>
      <c r="AG144" s="114"/>
      <c r="AH144" s="30" t="s">
        <v>4</v>
      </c>
      <c r="AI144" s="31" t="e">
        <f>+AI143/AI140</f>
        <v>#DIV/0!</v>
      </c>
      <c r="AL144" s="15">
        <f>+COUNTIF(C142:AG143,"休")</f>
        <v>0</v>
      </c>
    </row>
    <row r="145" spans="2:38" s="25" customFormat="1" x14ac:dyDescent="0.15">
      <c r="B145" s="111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15"/>
      <c r="AH145" s="32" t="s">
        <v>13</v>
      </c>
      <c r="AI145" s="33" t="str">
        <f>IF(7&gt;AI140,"対象外",IF(AI143&gt;=AI138,"OK","NG"))</f>
        <v>対象外</v>
      </c>
      <c r="AJ145" s="28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57" t="str">
        <f>IF(7&gt;AI140,"対象外",IF(AL144&gt;=AI138,"OK","NG"))</f>
        <v>対象外</v>
      </c>
    </row>
    <row r="146" spans="2:38" hidden="1" x14ac:dyDescent="0.15">
      <c r="B146" s="60" t="s">
        <v>33</v>
      </c>
      <c r="C146" s="44" t="e">
        <f t="shared" ref="C146:AG146" si="59">IF(AND(DAY(C138)&gt;=22,DAY(C138)&lt;=28,C139="土"),1,0)</f>
        <v>#VALUE!</v>
      </c>
      <c r="D146" s="44" t="e">
        <f t="shared" si="59"/>
        <v>#VALUE!</v>
      </c>
      <c r="E146" s="44" t="e">
        <f t="shared" si="59"/>
        <v>#VALUE!</v>
      </c>
      <c r="F146" s="44" t="e">
        <f t="shared" si="59"/>
        <v>#VALUE!</v>
      </c>
      <c r="G146" s="44" t="e">
        <f t="shared" si="59"/>
        <v>#VALUE!</v>
      </c>
      <c r="H146" s="44" t="e">
        <f t="shared" si="59"/>
        <v>#VALUE!</v>
      </c>
      <c r="I146" s="44" t="e">
        <f t="shared" si="59"/>
        <v>#VALUE!</v>
      </c>
      <c r="J146" s="44" t="e">
        <f t="shared" si="59"/>
        <v>#VALUE!</v>
      </c>
      <c r="K146" s="44" t="e">
        <f t="shared" si="59"/>
        <v>#VALUE!</v>
      </c>
      <c r="L146" s="44" t="e">
        <f t="shared" si="59"/>
        <v>#VALUE!</v>
      </c>
      <c r="M146" s="44" t="e">
        <f t="shared" si="59"/>
        <v>#VALUE!</v>
      </c>
      <c r="N146" s="44" t="e">
        <f t="shared" si="59"/>
        <v>#VALUE!</v>
      </c>
      <c r="O146" s="44" t="e">
        <f t="shared" si="59"/>
        <v>#VALUE!</v>
      </c>
      <c r="P146" s="44" t="e">
        <f t="shared" si="59"/>
        <v>#VALUE!</v>
      </c>
      <c r="Q146" s="44" t="e">
        <f t="shared" si="59"/>
        <v>#VALUE!</v>
      </c>
      <c r="R146" s="44" t="e">
        <f t="shared" si="59"/>
        <v>#VALUE!</v>
      </c>
      <c r="S146" s="44" t="e">
        <f t="shared" si="59"/>
        <v>#VALUE!</v>
      </c>
      <c r="T146" s="44" t="e">
        <f t="shared" si="59"/>
        <v>#VALUE!</v>
      </c>
      <c r="U146" s="44" t="e">
        <f t="shared" si="59"/>
        <v>#VALUE!</v>
      </c>
      <c r="V146" s="44" t="e">
        <f t="shared" si="59"/>
        <v>#VALUE!</v>
      </c>
      <c r="W146" s="44" t="e">
        <f t="shared" si="59"/>
        <v>#VALUE!</v>
      </c>
      <c r="X146" s="44" t="e">
        <f t="shared" si="59"/>
        <v>#VALUE!</v>
      </c>
      <c r="Y146" s="44" t="e">
        <f t="shared" si="59"/>
        <v>#VALUE!</v>
      </c>
      <c r="Z146" s="44" t="e">
        <f t="shared" si="59"/>
        <v>#VALUE!</v>
      </c>
      <c r="AA146" s="44" t="e">
        <f t="shared" si="59"/>
        <v>#VALUE!</v>
      </c>
      <c r="AB146" s="44" t="e">
        <f t="shared" si="59"/>
        <v>#VALUE!</v>
      </c>
      <c r="AC146" s="44" t="e">
        <f t="shared" si="59"/>
        <v>#VALUE!</v>
      </c>
      <c r="AD146" s="44" t="e">
        <f t="shared" si="59"/>
        <v>#VALUE!</v>
      </c>
      <c r="AE146" s="44" t="e">
        <f t="shared" si="59"/>
        <v>#VALUE!</v>
      </c>
      <c r="AF146" s="44" t="e">
        <f t="shared" si="59"/>
        <v>#VALUE!</v>
      </c>
      <c r="AG146" s="44" t="e">
        <f t="shared" si="59"/>
        <v>#VALUE!</v>
      </c>
      <c r="AH146" s="45" t="s">
        <v>19</v>
      </c>
      <c r="AI146" s="46">
        <f>_xlfn.AGGREGATE(9,6,C146:AG146)</f>
        <v>0</v>
      </c>
      <c r="AJ146" s="28"/>
    </row>
    <row r="147" spans="2:38" hidden="1" x14ac:dyDescent="0.15">
      <c r="B147" s="60" t="s">
        <v>34</v>
      </c>
      <c r="C147" s="47" t="e">
        <f t="shared" ref="C147:AG147" si="60">IF(AND(DAY(C138)&gt;=22,DAY(C138)&lt;=28,C139="土",OR(C144="休",C144="雨")),1,0)</f>
        <v>#VALUE!</v>
      </c>
      <c r="D147" s="47" t="e">
        <f t="shared" si="60"/>
        <v>#VALUE!</v>
      </c>
      <c r="E147" s="47" t="e">
        <f t="shared" si="60"/>
        <v>#VALUE!</v>
      </c>
      <c r="F147" s="47" t="e">
        <f t="shared" si="60"/>
        <v>#VALUE!</v>
      </c>
      <c r="G147" s="47" t="e">
        <f t="shared" si="60"/>
        <v>#VALUE!</v>
      </c>
      <c r="H147" s="47" t="e">
        <f t="shared" si="60"/>
        <v>#VALUE!</v>
      </c>
      <c r="I147" s="47" t="e">
        <f t="shared" si="60"/>
        <v>#VALUE!</v>
      </c>
      <c r="J147" s="47" t="e">
        <f t="shared" si="60"/>
        <v>#VALUE!</v>
      </c>
      <c r="K147" s="47" t="e">
        <f t="shared" si="60"/>
        <v>#VALUE!</v>
      </c>
      <c r="L147" s="47" t="e">
        <f t="shared" si="60"/>
        <v>#VALUE!</v>
      </c>
      <c r="M147" s="47" t="e">
        <f t="shared" si="60"/>
        <v>#VALUE!</v>
      </c>
      <c r="N147" s="47" t="e">
        <f t="shared" si="60"/>
        <v>#VALUE!</v>
      </c>
      <c r="O147" s="47" t="e">
        <f t="shared" si="60"/>
        <v>#VALUE!</v>
      </c>
      <c r="P147" s="47" t="e">
        <f t="shared" si="60"/>
        <v>#VALUE!</v>
      </c>
      <c r="Q147" s="47" t="e">
        <f t="shared" si="60"/>
        <v>#VALUE!</v>
      </c>
      <c r="R147" s="47" t="e">
        <f t="shared" si="60"/>
        <v>#VALUE!</v>
      </c>
      <c r="S147" s="47" t="e">
        <f t="shared" si="60"/>
        <v>#VALUE!</v>
      </c>
      <c r="T147" s="47" t="e">
        <f t="shared" si="60"/>
        <v>#VALUE!</v>
      </c>
      <c r="U147" s="47" t="e">
        <f t="shared" si="60"/>
        <v>#VALUE!</v>
      </c>
      <c r="V147" s="47" t="e">
        <f t="shared" si="60"/>
        <v>#VALUE!</v>
      </c>
      <c r="W147" s="47" t="e">
        <f t="shared" si="60"/>
        <v>#VALUE!</v>
      </c>
      <c r="X147" s="47" t="e">
        <f t="shared" si="60"/>
        <v>#VALUE!</v>
      </c>
      <c r="Y147" s="47" t="e">
        <f t="shared" si="60"/>
        <v>#VALUE!</v>
      </c>
      <c r="Z147" s="47" t="e">
        <f t="shared" si="60"/>
        <v>#VALUE!</v>
      </c>
      <c r="AA147" s="47" t="e">
        <f t="shared" si="60"/>
        <v>#VALUE!</v>
      </c>
      <c r="AB147" s="47" t="e">
        <f t="shared" si="60"/>
        <v>#VALUE!</v>
      </c>
      <c r="AC147" s="47" t="e">
        <f t="shared" si="60"/>
        <v>#VALUE!</v>
      </c>
      <c r="AD147" s="47" t="e">
        <f t="shared" si="60"/>
        <v>#VALUE!</v>
      </c>
      <c r="AE147" s="47" t="e">
        <f>IF(AND(DAY(AE138)&gt;=22,DAY(AE138)&lt;=28,AE139="土",OR(AE144="休",AE144="雨")),1,0)</f>
        <v>#VALUE!</v>
      </c>
      <c r="AF147" s="47" t="e">
        <f t="shared" si="60"/>
        <v>#VALUE!</v>
      </c>
      <c r="AG147" s="47" t="e">
        <f t="shared" si="60"/>
        <v>#VALUE!</v>
      </c>
      <c r="AH147" s="48" t="s">
        <v>20</v>
      </c>
      <c r="AI147" s="46">
        <f>_xlfn.AGGREGATE(9,6,C147:AG147)</f>
        <v>0</v>
      </c>
      <c r="AJ147" s="28"/>
    </row>
    <row r="148" spans="2:38" hidden="1" x14ac:dyDescent="0.15">
      <c r="B148" s="60" t="s">
        <v>35</v>
      </c>
      <c r="C148" s="44" t="e">
        <f>IF(AND(DAY(C138)&gt;=8,DAY(C138)&lt;=14,C139="土"),1,0)</f>
        <v>#VALUE!</v>
      </c>
      <c r="D148" s="44" t="e">
        <f>IF(AND(DAY(D138)&gt;=8,DAY(D138)&lt;=14,D139="土"),1,0)</f>
        <v>#VALUE!</v>
      </c>
      <c r="E148" s="44" t="e">
        <f t="shared" ref="E148:AG148" si="61">IF(AND(DAY(E138)&gt;=8,DAY(E138)&lt;=14,E139="土"),1,0)</f>
        <v>#VALUE!</v>
      </c>
      <c r="F148" s="44" t="e">
        <f t="shared" si="61"/>
        <v>#VALUE!</v>
      </c>
      <c r="G148" s="44" t="e">
        <f t="shared" si="61"/>
        <v>#VALUE!</v>
      </c>
      <c r="H148" s="44" t="e">
        <f t="shared" si="61"/>
        <v>#VALUE!</v>
      </c>
      <c r="I148" s="44" t="e">
        <f t="shared" si="61"/>
        <v>#VALUE!</v>
      </c>
      <c r="J148" s="44" t="e">
        <f t="shared" si="61"/>
        <v>#VALUE!</v>
      </c>
      <c r="K148" s="44" t="e">
        <f t="shared" si="61"/>
        <v>#VALUE!</v>
      </c>
      <c r="L148" s="44" t="e">
        <f t="shared" si="61"/>
        <v>#VALUE!</v>
      </c>
      <c r="M148" s="44" t="e">
        <f t="shared" si="61"/>
        <v>#VALUE!</v>
      </c>
      <c r="N148" s="44" t="e">
        <f t="shared" si="61"/>
        <v>#VALUE!</v>
      </c>
      <c r="O148" s="44" t="e">
        <f t="shared" si="61"/>
        <v>#VALUE!</v>
      </c>
      <c r="P148" s="44" t="e">
        <f t="shared" si="61"/>
        <v>#VALUE!</v>
      </c>
      <c r="Q148" s="44" t="e">
        <f t="shared" si="61"/>
        <v>#VALUE!</v>
      </c>
      <c r="R148" s="44" t="e">
        <f t="shared" si="61"/>
        <v>#VALUE!</v>
      </c>
      <c r="S148" s="44" t="e">
        <f t="shared" si="61"/>
        <v>#VALUE!</v>
      </c>
      <c r="T148" s="44" t="e">
        <f t="shared" si="61"/>
        <v>#VALUE!</v>
      </c>
      <c r="U148" s="44" t="e">
        <f t="shared" si="61"/>
        <v>#VALUE!</v>
      </c>
      <c r="V148" s="44" t="e">
        <f t="shared" si="61"/>
        <v>#VALUE!</v>
      </c>
      <c r="W148" s="44" t="e">
        <f t="shared" si="61"/>
        <v>#VALUE!</v>
      </c>
      <c r="X148" s="44" t="e">
        <f t="shared" si="61"/>
        <v>#VALUE!</v>
      </c>
      <c r="Y148" s="44" t="e">
        <f t="shared" si="61"/>
        <v>#VALUE!</v>
      </c>
      <c r="Z148" s="44" t="e">
        <f t="shared" si="61"/>
        <v>#VALUE!</v>
      </c>
      <c r="AA148" s="44" t="e">
        <f t="shared" si="61"/>
        <v>#VALUE!</v>
      </c>
      <c r="AB148" s="44" t="e">
        <f t="shared" si="61"/>
        <v>#VALUE!</v>
      </c>
      <c r="AC148" s="44" t="e">
        <f t="shared" si="61"/>
        <v>#VALUE!</v>
      </c>
      <c r="AD148" s="44" t="e">
        <f t="shared" si="61"/>
        <v>#VALUE!</v>
      </c>
      <c r="AE148" s="44" t="e">
        <f t="shared" si="61"/>
        <v>#VALUE!</v>
      </c>
      <c r="AF148" s="44" t="e">
        <f t="shared" si="61"/>
        <v>#VALUE!</v>
      </c>
      <c r="AG148" s="44" t="e">
        <f t="shared" si="61"/>
        <v>#VALUE!</v>
      </c>
      <c r="AH148" s="45" t="s">
        <v>19</v>
      </c>
      <c r="AI148" s="46">
        <f>_xlfn.AGGREGATE(9,6,C148:AG148)</f>
        <v>0</v>
      </c>
      <c r="AJ148" s="28"/>
    </row>
    <row r="149" spans="2:38" hidden="1" x14ac:dyDescent="0.15">
      <c r="B149" s="60" t="s">
        <v>36</v>
      </c>
      <c r="C149" s="47" t="e">
        <f>IF(AND(DAY(C138)&gt;=8,DAY(C138)&lt;=14,C139="土",OR(C144="休",C144="雨")),1,0)</f>
        <v>#VALUE!</v>
      </c>
      <c r="D149" s="47" t="e">
        <f>IF(AND(DAY(D138)&gt;=8,DAY(D138)&lt;=14,D139="土",OR(D144="休",D144="雨")),1,0)</f>
        <v>#VALUE!</v>
      </c>
      <c r="E149" s="47" t="e">
        <f t="shared" ref="E149:AG149" si="62">IF(AND(DAY(E138)&gt;=8,DAY(E138)&lt;=14,E139="土",OR(E144="休",E144="雨")),1,0)</f>
        <v>#VALUE!</v>
      </c>
      <c r="F149" s="47" t="e">
        <f t="shared" si="62"/>
        <v>#VALUE!</v>
      </c>
      <c r="G149" s="47" t="e">
        <f t="shared" si="62"/>
        <v>#VALUE!</v>
      </c>
      <c r="H149" s="47" t="e">
        <f t="shared" si="62"/>
        <v>#VALUE!</v>
      </c>
      <c r="I149" s="47" t="e">
        <f t="shared" si="62"/>
        <v>#VALUE!</v>
      </c>
      <c r="J149" s="47" t="e">
        <f t="shared" si="62"/>
        <v>#VALUE!</v>
      </c>
      <c r="K149" s="47" t="e">
        <f t="shared" si="62"/>
        <v>#VALUE!</v>
      </c>
      <c r="L149" s="47" t="e">
        <f t="shared" si="62"/>
        <v>#VALUE!</v>
      </c>
      <c r="M149" s="47" t="e">
        <f t="shared" si="62"/>
        <v>#VALUE!</v>
      </c>
      <c r="N149" s="47" t="e">
        <f t="shared" si="62"/>
        <v>#VALUE!</v>
      </c>
      <c r="O149" s="47" t="e">
        <f t="shared" si="62"/>
        <v>#VALUE!</v>
      </c>
      <c r="P149" s="47" t="e">
        <f t="shared" si="62"/>
        <v>#VALUE!</v>
      </c>
      <c r="Q149" s="47" t="e">
        <f t="shared" si="62"/>
        <v>#VALUE!</v>
      </c>
      <c r="R149" s="47" t="e">
        <f t="shared" si="62"/>
        <v>#VALUE!</v>
      </c>
      <c r="S149" s="47" t="e">
        <f t="shared" si="62"/>
        <v>#VALUE!</v>
      </c>
      <c r="T149" s="47" t="e">
        <f t="shared" si="62"/>
        <v>#VALUE!</v>
      </c>
      <c r="U149" s="47" t="e">
        <f t="shared" si="62"/>
        <v>#VALUE!</v>
      </c>
      <c r="V149" s="47" t="e">
        <f t="shared" si="62"/>
        <v>#VALUE!</v>
      </c>
      <c r="W149" s="47" t="e">
        <f t="shared" si="62"/>
        <v>#VALUE!</v>
      </c>
      <c r="X149" s="47" t="e">
        <f t="shared" si="62"/>
        <v>#VALUE!</v>
      </c>
      <c r="Y149" s="47" t="e">
        <f t="shared" si="62"/>
        <v>#VALUE!</v>
      </c>
      <c r="Z149" s="47" t="e">
        <f t="shared" si="62"/>
        <v>#VALUE!</v>
      </c>
      <c r="AA149" s="47" t="e">
        <f t="shared" si="62"/>
        <v>#VALUE!</v>
      </c>
      <c r="AB149" s="47" t="e">
        <f t="shared" si="62"/>
        <v>#VALUE!</v>
      </c>
      <c r="AC149" s="47" t="e">
        <f t="shared" si="62"/>
        <v>#VALUE!</v>
      </c>
      <c r="AD149" s="47" t="e">
        <f t="shared" si="62"/>
        <v>#VALUE!</v>
      </c>
      <c r="AE149" s="47" t="e">
        <f t="shared" si="62"/>
        <v>#VALUE!</v>
      </c>
      <c r="AF149" s="47" t="e">
        <f t="shared" si="62"/>
        <v>#VALUE!</v>
      </c>
      <c r="AG149" s="47" t="e">
        <f t="shared" si="62"/>
        <v>#VALUE!</v>
      </c>
      <c r="AH149" s="48" t="s">
        <v>20</v>
      </c>
      <c r="AI149" s="46">
        <f>_xlfn.AGGREGATE(9,6,C149:AG149)</f>
        <v>0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58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116" t="e">
        <f>C154</f>
        <v>#VALUE!</v>
      </c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2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3">C153+1</f>
        <v>#VALUE!</v>
      </c>
      <c r="E153" s="22" t="e">
        <f t="shared" si="63"/>
        <v>#VALUE!</v>
      </c>
      <c r="F153" s="22" t="e">
        <f t="shared" si="63"/>
        <v>#VALUE!</v>
      </c>
      <c r="G153" s="22" t="e">
        <f t="shared" si="63"/>
        <v>#VALUE!</v>
      </c>
      <c r="H153" s="22" t="e">
        <f t="shared" si="63"/>
        <v>#VALUE!</v>
      </c>
      <c r="I153" s="22" t="e">
        <f t="shared" si="63"/>
        <v>#VALUE!</v>
      </c>
      <c r="J153" s="22" t="e">
        <f t="shared" si="63"/>
        <v>#VALUE!</v>
      </c>
      <c r="K153" s="22" t="e">
        <f t="shared" si="63"/>
        <v>#VALUE!</v>
      </c>
      <c r="L153" s="22" t="e">
        <f t="shared" si="63"/>
        <v>#VALUE!</v>
      </c>
      <c r="M153" s="22" t="e">
        <f t="shared" si="63"/>
        <v>#VALUE!</v>
      </c>
      <c r="N153" s="22" t="e">
        <f t="shared" si="63"/>
        <v>#VALUE!</v>
      </c>
      <c r="O153" s="22" t="e">
        <f t="shared" si="63"/>
        <v>#VALUE!</v>
      </c>
      <c r="P153" s="22" t="e">
        <f t="shared" si="63"/>
        <v>#VALUE!</v>
      </c>
      <c r="Q153" s="22" t="e">
        <f t="shared" si="63"/>
        <v>#VALUE!</v>
      </c>
      <c r="R153" s="22" t="e">
        <f t="shared" si="63"/>
        <v>#VALUE!</v>
      </c>
      <c r="S153" s="22" t="e">
        <f t="shared" si="63"/>
        <v>#VALUE!</v>
      </c>
      <c r="T153" s="22" t="e">
        <f t="shared" si="63"/>
        <v>#VALUE!</v>
      </c>
      <c r="U153" s="22" t="e">
        <f t="shared" si="63"/>
        <v>#VALUE!</v>
      </c>
      <c r="V153" s="22" t="e">
        <f t="shared" si="63"/>
        <v>#VALUE!</v>
      </c>
      <c r="W153" s="22" t="e">
        <f t="shared" si="63"/>
        <v>#VALUE!</v>
      </c>
      <c r="X153" s="22" t="e">
        <f t="shared" si="63"/>
        <v>#VALUE!</v>
      </c>
      <c r="Y153" s="22" t="e">
        <f t="shared" si="63"/>
        <v>#VALUE!</v>
      </c>
      <c r="Z153" s="22" t="e">
        <f t="shared" si="63"/>
        <v>#VALUE!</v>
      </c>
      <c r="AA153" s="22" t="e">
        <f t="shared" si="63"/>
        <v>#VALUE!</v>
      </c>
      <c r="AB153" s="22" t="e">
        <f t="shared" si="63"/>
        <v>#VALUE!</v>
      </c>
      <c r="AC153" s="22" t="e">
        <f t="shared" si="63"/>
        <v>#VALUE!</v>
      </c>
      <c r="AD153" s="22" t="e">
        <f t="shared" si="63"/>
        <v>#VALUE!</v>
      </c>
      <c r="AE153" s="22" t="e">
        <f t="shared" si="63"/>
        <v>#VALUE!</v>
      </c>
      <c r="AF153" s="22" t="e">
        <f t="shared" si="63"/>
        <v>#VALUE!</v>
      </c>
      <c r="AG153" s="22" t="e">
        <f t="shared" si="63"/>
        <v>#VALUE!</v>
      </c>
      <c r="AH153" s="35"/>
      <c r="AI153" s="36"/>
    </row>
    <row r="154" spans="2:38" x14ac:dyDescent="0.15">
      <c r="B154" s="20" t="s">
        <v>15</v>
      </c>
      <c r="C154" s="37" t="e">
        <f>IF(EDATE(C137,1)&gt;$G$5,"",EDATE(C137,1))</f>
        <v>#VALUE!</v>
      </c>
      <c r="D154" s="22" t="e">
        <f t="shared" ref="D154:AG154" si="64">IF(D153&gt;$G$5,"",IF(C154=EOMONTH(DATE($C151,$D151,1),0),"",IF(C154="","",C154+1)))</f>
        <v>#VALUE!</v>
      </c>
      <c r="E154" s="22" t="e">
        <f t="shared" si="64"/>
        <v>#VALUE!</v>
      </c>
      <c r="F154" s="22" t="e">
        <f t="shared" si="64"/>
        <v>#VALUE!</v>
      </c>
      <c r="G154" s="22" t="e">
        <f t="shared" si="64"/>
        <v>#VALUE!</v>
      </c>
      <c r="H154" s="22" t="e">
        <f t="shared" si="64"/>
        <v>#VALUE!</v>
      </c>
      <c r="I154" s="22" t="e">
        <f t="shared" si="64"/>
        <v>#VALUE!</v>
      </c>
      <c r="J154" s="22" t="e">
        <f t="shared" si="64"/>
        <v>#VALUE!</v>
      </c>
      <c r="K154" s="22" t="e">
        <f t="shared" si="64"/>
        <v>#VALUE!</v>
      </c>
      <c r="L154" s="22" t="e">
        <f t="shared" si="64"/>
        <v>#VALUE!</v>
      </c>
      <c r="M154" s="22" t="e">
        <f t="shared" si="64"/>
        <v>#VALUE!</v>
      </c>
      <c r="N154" s="22" t="e">
        <f t="shared" si="64"/>
        <v>#VALUE!</v>
      </c>
      <c r="O154" s="22" t="e">
        <f t="shared" si="64"/>
        <v>#VALUE!</v>
      </c>
      <c r="P154" s="22" t="e">
        <f t="shared" si="64"/>
        <v>#VALUE!</v>
      </c>
      <c r="Q154" s="22" t="e">
        <f t="shared" si="64"/>
        <v>#VALUE!</v>
      </c>
      <c r="R154" s="22" t="e">
        <f t="shared" si="64"/>
        <v>#VALUE!</v>
      </c>
      <c r="S154" s="22" t="e">
        <f t="shared" si="64"/>
        <v>#VALUE!</v>
      </c>
      <c r="T154" s="22" t="e">
        <f t="shared" si="64"/>
        <v>#VALUE!</v>
      </c>
      <c r="U154" s="22" t="e">
        <f t="shared" si="64"/>
        <v>#VALUE!</v>
      </c>
      <c r="V154" s="22" t="e">
        <f t="shared" si="64"/>
        <v>#VALUE!</v>
      </c>
      <c r="W154" s="22" t="e">
        <f t="shared" si="64"/>
        <v>#VALUE!</v>
      </c>
      <c r="X154" s="22" t="e">
        <f t="shared" si="64"/>
        <v>#VALUE!</v>
      </c>
      <c r="Y154" s="22" t="e">
        <f t="shared" si="64"/>
        <v>#VALUE!</v>
      </c>
      <c r="Z154" s="22" t="e">
        <f t="shared" si="64"/>
        <v>#VALUE!</v>
      </c>
      <c r="AA154" s="22" t="e">
        <f t="shared" si="64"/>
        <v>#VALUE!</v>
      </c>
      <c r="AB154" s="22" t="e">
        <f t="shared" si="64"/>
        <v>#VALUE!</v>
      </c>
      <c r="AC154" s="22" t="e">
        <f t="shared" si="64"/>
        <v>#VALUE!</v>
      </c>
      <c r="AD154" s="22" t="e">
        <f t="shared" si="64"/>
        <v>#VALUE!</v>
      </c>
      <c r="AE154" s="22" t="e">
        <f t="shared" si="64"/>
        <v>#VALUE!</v>
      </c>
      <c r="AF154" s="22" t="e">
        <f t="shared" si="64"/>
        <v>#VALUE!</v>
      </c>
      <c r="AG154" s="22" t="e">
        <f t="shared" si="64"/>
        <v>#VALUE!</v>
      </c>
      <c r="AH154" s="23" t="s">
        <v>16</v>
      </c>
      <c r="AI154" s="59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61" t="str">
        <f>IFERROR(TEXT(WEEKDAY(+C154),"aaa"),"")</f>
        <v/>
      </c>
      <c r="D155" s="61" t="str">
        <f t="shared" ref="D155:AG155" si="65">IFERROR(TEXT(WEEKDAY(+D154),"aaa"),"")</f>
        <v/>
      </c>
      <c r="E155" s="61" t="str">
        <f t="shared" si="65"/>
        <v/>
      </c>
      <c r="F155" s="61" t="str">
        <f t="shared" si="65"/>
        <v/>
      </c>
      <c r="G155" s="61" t="str">
        <f t="shared" si="65"/>
        <v/>
      </c>
      <c r="H155" s="61" t="str">
        <f t="shared" si="65"/>
        <v/>
      </c>
      <c r="I155" s="61" t="str">
        <f t="shared" si="65"/>
        <v/>
      </c>
      <c r="J155" s="61" t="str">
        <f t="shared" si="65"/>
        <v/>
      </c>
      <c r="K155" s="61" t="str">
        <f t="shared" si="65"/>
        <v/>
      </c>
      <c r="L155" s="61" t="str">
        <f t="shared" si="65"/>
        <v/>
      </c>
      <c r="M155" s="61" t="str">
        <f t="shared" si="65"/>
        <v/>
      </c>
      <c r="N155" s="61" t="str">
        <f t="shared" si="65"/>
        <v/>
      </c>
      <c r="O155" s="61" t="str">
        <f t="shared" si="65"/>
        <v/>
      </c>
      <c r="P155" s="61" t="str">
        <f t="shared" si="65"/>
        <v/>
      </c>
      <c r="Q155" s="61" t="str">
        <f t="shared" si="65"/>
        <v/>
      </c>
      <c r="R155" s="61" t="str">
        <f t="shared" si="65"/>
        <v/>
      </c>
      <c r="S155" s="61" t="str">
        <f t="shared" si="65"/>
        <v/>
      </c>
      <c r="T155" s="61" t="str">
        <f t="shared" si="65"/>
        <v/>
      </c>
      <c r="U155" s="61" t="str">
        <f t="shared" si="65"/>
        <v/>
      </c>
      <c r="V155" s="61" t="str">
        <f t="shared" si="65"/>
        <v/>
      </c>
      <c r="W155" s="61" t="str">
        <f t="shared" si="65"/>
        <v/>
      </c>
      <c r="X155" s="61" t="str">
        <f t="shared" si="65"/>
        <v/>
      </c>
      <c r="Y155" s="61" t="str">
        <f t="shared" si="65"/>
        <v/>
      </c>
      <c r="Z155" s="61" t="str">
        <f t="shared" si="65"/>
        <v/>
      </c>
      <c r="AA155" s="61" t="str">
        <f t="shared" si="65"/>
        <v/>
      </c>
      <c r="AB155" s="61" t="str">
        <f t="shared" si="65"/>
        <v/>
      </c>
      <c r="AC155" s="61" t="str">
        <f t="shared" si="65"/>
        <v/>
      </c>
      <c r="AD155" s="61" t="str">
        <f t="shared" si="65"/>
        <v/>
      </c>
      <c r="AE155" s="61" t="str">
        <f t="shared" si="65"/>
        <v/>
      </c>
      <c r="AF155" s="61" t="str">
        <f t="shared" si="65"/>
        <v/>
      </c>
      <c r="AG155" s="61" t="str">
        <f t="shared" si="65"/>
        <v/>
      </c>
      <c r="AH155" s="23" t="s">
        <v>18</v>
      </c>
      <c r="AI155" s="59">
        <f>+COUNTIF(C156:AG156,"夏休")+COUNTIF(C156:AG156,"冬休")+COUNTIF(C156:AG156,"中止")</f>
        <v>0</v>
      </c>
      <c r="AL155" s="58"/>
    </row>
    <row r="156" spans="2:38" s="25" customFormat="1" ht="13.5" customHeight="1" x14ac:dyDescent="0.15">
      <c r="B156" s="83" t="s">
        <v>17</v>
      </c>
      <c r="C156" s="85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104"/>
      <c r="AH156" s="26" t="s">
        <v>2</v>
      </c>
      <c r="AI156" s="27">
        <f>COUNT(C154:AG154)-AI155</f>
        <v>0</v>
      </c>
      <c r="AL156" s="58"/>
    </row>
    <row r="157" spans="2:38" s="25" customFormat="1" ht="13.5" customHeight="1" x14ac:dyDescent="0.15">
      <c r="B157" s="84"/>
      <c r="C157" s="85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104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58"/>
    </row>
    <row r="158" spans="2:38" s="25" customFormat="1" ht="13.5" customHeight="1" x14ac:dyDescent="0.15">
      <c r="B158" s="105" t="s">
        <v>0</v>
      </c>
      <c r="C158" s="106"/>
      <c r="D158" s="103"/>
      <c r="E158" s="103"/>
      <c r="F158" s="107"/>
      <c r="G158" s="103"/>
      <c r="H158" s="103"/>
      <c r="I158" s="103"/>
      <c r="J158" s="103"/>
      <c r="K158" s="103"/>
      <c r="L158" s="103"/>
      <c r="M158" s="107"/>
      <c r="N158" s="103"/>
      <c r="O158" s="103"/>
      <c r="P158" s="103"/>
      <c r="Q158" s="103"/>
      <c r="R158" s="103"/>
      <c r="S158" s="103"/>
      <c r="T158" s="107"/>
      <c r="U158" s="103"/>
      <c r="V158" s="103"/>
      <c r="W158" s="103"/>
      <c r="X158" s="103"/>
      <c r="Y158" s="103"/>
      <c r="Z158" s="103"/>
      <c r="AA158" s="107"/>
      <c r="AB158" s="103"/>
      <c r="AC158" s="103"/>
      <c r="AD158" s="103"/>
      <c r="AE158" s="103"/>
      <c r="AF158" s="103"/>
      <c r="AG158" s="109"/>
      <c r="AH158" s="26" t="s">
        <v>8</v>
      </c>
      <c r="AI158" s="29" t="e">
        <f>+AI157/AI156</f>
        <v>#DIV/0!</v>
      </c>
      <c r="AL158" s="58"/>
    </row>
    <row r="159" spans="2:38" s="25" customFormat="1" x14ac:dyDescent="0.15">
      <c r="B159" s="105"/>
      <c r="C159" s="106"/>
      <c r="D159" s="103"/>
      <c r="E159" s="103"/>
      <c r="F159" s="107"/>
      <c r="G159" s="103"/>
      <c r="H159" s="103"/>
      <c r="I159" s="103"/>
      <c r="J159" s="103"/>
      <c r="K159" s="103"/>
      <c r="L159" s="103"/>
      <c r="M159" s="107"/>
      <c r="N159" s="103"/>
      <c r="O159" s="103"/>
      <c r="P159" s="103"/>
      <c r="Q159" s="103"/>
      <c r="R159" s="103"/>
      <c r="S159" s="103"/>
      <c r="T159" s="107"/>
      <c r="U159" s="103"/>
      <c r="V159" s="103"/>
      <c r="W159" s="103"/>
      <c r="X159" s="103"/>
      <c r="Y159" s="103"/>
      <c r="Z159" s="103"/>
      <c r="AA159" s="107"/>
      <c r="AB159" s="103"/>
      <c r="AC159" s="103"/>
      <c r="AD159" s="103"/>
      <c r="AE159" s="103"/>
      <c r="AF159" s="103"/>
      <c r="AG159" s="109"/>
      <c r="AH159" s="26" t="s">
        <v>9</v>
      </c>
      <c r="AI159" s="27">
        <f>+COUNTA(C160:AG161)</f>
        <v>0</v>
      </c>
      <c r="AL159" s="58"/>
    </row>
    <row r="160" spans="2:38" s="25" customFormat="1" x14ac:dyDescent="0.15">
      <c r="B160" s="110" t="s">
        <v>7</v>
      </c>
      <c r="C160" s="112"/>
      <c r="D160" s="107"/>
      <c r="E160" s="107"/>
      <c r="F160" s="118"/>
      <c r="G160" s="107"/>
      <c r="H160" s="107"/>
      <c r="I160" s="107"/>
      <c r="J160" s="107"/>
      <c r="K160" s="107"/>
      <c r="L160" s="107"/>
      <c r="M160" s="118"/>
      <c r="N160" s="107"/>
      <c r="O160" s="107"/>
      <c r="P160" s="107"/>
      <c r="Q160" s="107"/>
      <c r="R160" s="107"/>
      <c r="S160" s="107"/>
      <c r="T160" s="118"/>
      <c r="U160" s="107"/>
      <c r="V160" s="107"/>
      <c r="W160" s="107"/>
      <c r="X160" s="107"/>
      <c r="Y160" s="107"/>
      <c r="Z160" s="107"/>
      <c r="AA160" s="118"/>
      <c r="AB160" s="107"/>
      <c r="AC160" s="107"/>
      <c r="AD160" s="107"/>
      <c r="AE160" s="107"/>
      <c r="AF160" s="107"/>
      <c r="AG160" s="114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111"/>
      <c r="C161" s="113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15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7" t="str">
        <f>IF(7&gt;AI156,"対象外",IF(AL160&gt;=AI154,"OK","NG"))</f>
        <v>対象外</v>
      </c>
    </row>
    <row r="162" spans="2:38" hidden="1" x14ac:dyDescent="0.15">
      <c r="B162" s="60" t="s">
        <v>33</v>
      </c>
      <c r="C162" s="44" t="e">
        <f t="shared" ref="C162:AG162" si="66">IF(AND(DAY(C154)&gt;=22,DAY(C154)&lt;=28,C155="土"),1,0)</f>
        <v>#VALUE!</v>
      </c>
      <c r="D162" s="44" t="e">
        <f t="shared" si="66"/>
        <v>#VALUE!</v>
      </c>
      <c r="E162" s="44" t="e">
        <f t="shared" si="66"/>
        <v>#VALUE!</v>
      </c>
      <c r="F162" s="44" t="e">
        <f t="shared" si="66"/>
        <v>#VALUE!</v>
      </c>
      <c r="G162" s="44" t="e">
        <f t="shared" si="66"/>
        <v>#VALUE!</v>
      </c>
      <c r="H162" s="44" t="e">
        <f t="shared" si="66"/>
        <v>#VALUE!</v>
      </c>
      <c r="I162" s="44" t="e">
        <f t="shared" si="66"/>
        <v>#VALUE!</v>
      </c>
      <c r="J162" s="44" t="e">
        <f t="shared" si="66"/>
        <v>#VALUE!</v>
      </c>
      <c r="K162" s="44" t="e">
        <f t="shared" si="66"/>
        <v>#VALUE!</v>
      </c>
      <c r="L162" s="44" t="e">
        <f t="shared" si="66"/>
        <v>#VALUE!</v>
      </c>
      <c r="M162" s="44" t="e">
        <f t="shared" si="66"/>
        <v>#VALUE!</v>
      </c>
      <c r="N162" s="44" t="e">
        <f t="shared" si="66"/>
        <v>#VALUE!</v>
      </c>
      <c r="O162" s="44" t="e">
        <f t="shared" si="66"/>
        <v>#VALUE!</v>
      </c>
      <c r="P162" s="44" t="e">
        <f t="shared" si="66"/>
        <v>#VALUE!</v>
      </c>
      <c r="Q162" s="44" t="e">
        <f t="shared" si="66"/>
        <v>#VALUE!</v>
      </c>
      <c r="R162" s="44" t="e">
        <f t="shared" si="66"/>
        <v>#VALUE!</v>
      </c>
      <c r="S162" s="44" t="e">
        <f t="shared" si="66"/>
        <v>#VALUE!</v>
      </c>
      <c r="T162" s="44" t="e">
        <f t="shared" si="66"/>
        <v>#VALUE!</v>
      </c>
      <c r="U162" s="44" t="e">
        <f t="shared" si="66"/>
        <v>#VALUE!</v>
      </c>
      <c r="V162" s="44" t="e">
        <f t="shared" si="66"/>
        <v>#VALUE!</v>
      </c>
      <c r="W162" s="44" t="e">
        <f t="shared" si="66"/>
        <v>#VALUE!</v>
      </c>
      <c r="X162" s="44" t="e">
        <f t="shared" si="66"/>
        <v>#VALUE!</v>
      </c>
      <c r="Y162" s="44" t="e">
        <f t="shared" si="66"/>
        <v>#VALUE!</v>
      </c>
      <c r="Z162" s="44" t="e">
        <f t="shared" si="66"/>
        <v>#VALUE!</v>
      </c>
      <c r="AA162" s="44" t="e">
        <f t="shared" si="66"/>
        <v>#VALUE!</v>
      </c>
      <c r="AB162" s="44" t="e">
        <f t="shared" si="66"/>
        <v>#VALUE!</v>
      </c>
      <c r="AC162" s="44" t="e">
        <f t="shared" si="66"/>
        <v>#VALUE!</v>
      </c>
      <c r="AD162" s="44" t="e">
        <f t="shared" si="66"/>
        <v>#VALUE!</v>
      </c>
      <c r="AE162" s="44" t="e">
        <f t="shared" si="66"/>
        <v>#VALUE!</v>
      </c>
      <c r="AF162" s="44" t="e">
        <f t="shared" si="66"/>
        <v>#VALUE!</v>
      </c>
      <c r="AG162" s="44" t="e">
        <f t="shared" si="66"/>
        <v>#VALUE!</v>
      </c>
      <c r="AH162" s="45" t="s">
        <v>19</v>
      </c>
      <c r="AI162" s="46">
        <f>_xlfn.AGGREGATE(9,6,C162:AG162)</f>
        <v>0</v>
      </c>
      <c r="AJ162" s="28"/>
    </row>
    <row r="163" spans="2:38" hidden="1" x14ac:dyDescent="0.15">
      <c r="B163" s="60" t="s">
        <v>34</v>
      </c>
      <c r="C163" s="47" t="e">
        <f t="shared" ref="C163:AG163" si="67">IF(AND(DAY(C154)&gt;=22,DAY(C154)&lt;=28,C155="土",OR(C160="休",C160="雨")),1,0)</f>
        <v>#VALUE!</v>
      </c>
      <c r="D163" s="47" t="e">
        <f t="shared" si="67"/>
        <v>#VALUE!</v>
      </c>
      <c r="E163" s="47" t="e">
        <f t="shared" si="67"/>
        <v>#VALUE!</v>
      </c>
      <c r="F163" s="47" t="e">
        <f t="shared" si="67"/>
        <v>#VALUE!</v>
      </c>
      <c r="G163" s="47" t="e">
        <f t="shared" si="67"/>
        <v>#VALUE!</v>
      </c>
      <c r="H163" s="47" t="e">
        <f t="shared" si="67"/>
        <v>#VALUE!</v>
      </c>
      <c r="I163" s="47" t="e">
        <f t="shared" si="67"/>
        <v>#VALUE!</v>
      </c>
      <c r="J163" s="47" t="e">
        <f t="shared" si="67"/>
        <v>#VALUE!</v>
      </c>
      <c r="K163" s="47" t="e">
        <f t="shared" si="67"/>
        <v>#VALUE!</v>
      </c>
      <c r="L163" s="47" t="e">
        <f t="shared" si="67"/>
        <v>#VALUE!</v>
      </c>
      <c r="M163" s="47" t="e">
        <f t="shared" si="67"/>
        <v>#VALUE!</v>
      </c>
      <c r="N163" s="47" t="e">
        <f t="shared" si="67"/>
        <v>#VALUE!</v>
      </c>
      <c r="O163" s="47" t="e">
        <f t="shared" si="67"/>
        <v>#VALUE!</v>
      </c>
      <c r="P163" s="47" t="e">
        <f t="shared" si="67"/>
        <v>#VALUE!</v>
      </c>
      <c r="Q163" s="47" t="e">
        <f t="shared" si="67"/>
        <v>#VALUE!</v>
      </c>
      <c r="R163" s="47" t="e">
        <f t="shared" si="67"/>
        <v>#VALUE!</v>
      </c>
      <c r="S163" s="47" t="e">
        <f t="shared" si="67"/>
        <v>#VALUE!</v>
      </c>
      <c r="T163" s="47" t="e">
        <f t="shared" si="67"/>
        <v>#VALUE!</v>
      </c>
      <c r="U163" s="47" t="e">
        <f t="shared" si="67"/>
        <v>#VALUE!</v>
      </c>
      <c r="V163" s="47" t="e">
        <f t="shared" si="67"/>
        <v>#VALUE!</v>
      </c>
      <c r="W163" s="47" t="e">
        <f t="shared" si="67"/>
        <v>#VALUE!</v>
      </c>
      <c r="X163" s="47" t="e">
        <f t="shared" si="67"/>
        <v>#VALUE!</v>
      </c>
      <c r="Y163" s="47" t="e">
        <f t="shared" si="67"/>
        <v>#VALUE!</v>
      </c>
      <c r="Z163" s="47" t="e">
        <f t="shared" si="67"/>
        <v>#VALUE!</v>
      </c>
      <c r="AA163" s="47" t="e">
        <f t="shared" si="67"/>
        <v>#VALUE!</v>
      </c>
      <c r="AB163" s="47" t="e">
        <f t="shared" si="67"/>
        <v>#VALUE!</v>
      </c>
      <c r="AC163" s="47" t="e">
        <f t="shared" si="67"/>
        <v>#VALUE!</v>
      </c>
      <c r="AD163" s="47" t="e">
        <f t="shared" si="67"/>
        <v>#VALUE!</v>
      </c>
      <c r="AE163" s="47" t="e">
        <f t="shared" si="67"/>
        <v>#VALUE!</v>
      </c>
      <c r="AF163" s="47" t="e">
        <f t="shared" si="67"/>
        <v>#VALUE!</v>
      </c>
      <c r="AG163" s="47" t="e">
        <f t="shared" si="67"/>
        <v>#VALUE!</v>
      </c>
      <c r="AH163" s="48" t="s">
        <v>20</v>
      </c>
      <c r="AI163" s="46">
        <f>_xlfn.AGGREGATE(9,6,C163:AG163)</f>
        <v>0</v>
      </c>
      <c r="AJ163" s="28"/>
    </row>
    <row r="164" spans="2:38" hidden="1" x14ac:dyDescent="0.15">
      <c r="B164" s="60" t="s">
        <v>35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8">IF(AND(DAY(E154)&gt;=8,DAY(E154)&lt;=14,E155="土"),1,0)</f>
        <v>#VALUE!</v>
      </c>
      <c r="F164" s="44" t="e">
        <f t="shared" si="68"/>
        <v>#VALUE!</v>
      </c>
      <c r="G164" s="44" t="e">
        <f t="shared" si="68"/>
        <v>#VALUE!</v>
      </c>
      <c r="H164" s="44" t="e">
        <f t="shared" si="68"/>
        <v>#VALUE!</v>
      </c>
      <c r="I164" s="44" t="e">
        <f t="shared" si="68"/>
        <v>#VALUE!</v>
      </c>
      <c r="J164" s="44" t="e">
        <f t="shared" si="68"/>
        <v>#VALUE!</v>
      </c>
      <c r="K164" s="44" t="e">
        <f t="shared" si="68"/>
        <v>#VALUE!</v>
      </c>
      <c r="L164" s="44" t="e">
        <f t="shared" si="68"/>
        <v>#VALUE!</v>
      </c>
      <c r="M164" s="44" t="e">
        <f t="shared" si="68"/>
        <v>#VALUE!</v>
      </c>
      <c r="N164" s="44" t="e">
        <f t="shared" si="68"/>
        <v>#VALUE!</v>
      </c>
      <c r="O164" s="44" t="e">
        <f t="shared" si="68"/>
        <v>#VALUE!</v>
      </c>
      <c r="P164" s="44" t="e">
        <f t="shared" si="68"/>
        <v>#VALUE!</v>
      </c>
      <c r="Q164" s="44" t="e">
        <f t="shared" si="68"/>
        <v>#VALUE!</v>
      </c>
      <c r="R164" s="44" t="e">
        <f t="shared" si="68"/>
        <v>#VALUE!</v>
      </c>
      <c r="S164" s="44" t="e">
        <f t="shared" si="68"/>
        <v>#VALUE!</v>
      </c>
      <c r="T164" s="44" t="e">
        <f t="shared" si="68"/>
        <v>#VALUE!</v>
      </c>
      <c r="U164" s="44" t="e">
        <f t="shared" si="68"/>
        <v>#VALUE!</v>
      </c>
      <c r="V164" s="44" t="e">
        <f t="shared" si="68"/>
        <v>#VALUE!</v>
      </c>
      <c r="W164" s="44" t="e">
        <f t="shared" si="68"/>
        <v>#VALUE!</v>
      </c>
      <c r="X164" s="44" t="e">
        <f t="shared" si="68"/>
        <v>#VALUE!</v>
      </c>
      <c r="Y164" s="44" t="e">
        <f t="shared" si="68"/>
        <v>#VALUE!</v>
      </c>
      <c r="Z164" s="44" t="e">
        <f t="shared" si="68"/>
        <v>#VALUE!</v>
      </c>
      <c r="AA164" s="44" t="e">
        <f t="shared" si="68"/>
        <v>#VALUE!</v>
      </c>
      <c r="AB164" s="44" t="e">
        <f t="shared" si="68"/>
        <v>#VALUE!</v>
      </c>
      <c r="AC164" s="44" t="e">
        <f t="shared" si="68"/>
        <v>#VALUE!</v>
      </c>
      <c r="AD164" s="44" t="e">
        <f t="shared" si="68"/>
        <v>#VALUE!</v>
      </c>
      <c r="AE164" s="44" t="e">
        <f t="shared" si="68"/>
        <v>#VALUE!</v>
      </c>
      <c r="AF164" s="44" t="e">
        <f t="shared" si="68"/>
        <v>#VALUE!</v>
      </c>
      <c r="AG164" s="44" t="e">
        <f t="shared" si="68"/>
        <v>#VALUE!</v>
      </c>
      <c r="AH164" s="45" t="s">
        <v>19</v>
      </c>
      <c r="AI164" s="46">
        <f>_xlfn.AGGREGATE(9,6,C164:AG164)</f>
        <v>0</v>
      </c>
      <c r="AJ164" s="28"/>
    </row>
    <row r="165" spans="2:38" hidden="1" x14ac:dyDescent="0.15">
      <c r="B165" s="60" t="s">
        <v>36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69">IF(AND(DAY(E154)&gt;=8,DAY(E154)&lt;=14,E155="土",OR(E160="休",E160="雨")),1,0)</f>
        <v>#VALUE!</v>
      </c>
      <c r="F165" s="47" t="e">
        <f t="shared" si="69"/>
        <v>#VALUE!</v>
      </c>
      <c r="G165" s="47" t="e">
        <f t="shared" si="69"/>
        <v>#VALUE!</v>
      </c>
      <c r="H165" s="47" t="e">
        <f t="shared" si="69"/>
        <v>#VALUE!</v>
      </c>
      <c r="I165" s="47" t="e">
        <f t="shared" si="69"/>
        <v>#VALUE!</v>
      </c>
      <c r="J165" s="47" t="e">
        <f t="shared" si="69"/>
        <v>#VALUE!</v>
      </c>
      <c r="K165" s="47" t="e">
        <f t="shared" si="69"/>
        <v>#VALUE!</v>
      </c>
      <c r="L165" s="47" t="e">
        <f t="shared" si="69"/>
        <v>#VALUE!</v>
      </c>
      <c r="M165" s="47" t="e">
        <f t="shared" si="69"/>
        <v>#VALUE!</v>
      </c>
      <c r="N165" s="47" t="e">
        <f t="shared" si="69"/>
        <v>#VALUE!</v>
      </c>
      <c r="O165" s="47" t="e">
        <f t="shared" si="69"/>
        <v>#VALUE!</v>
      </c>
      <c r="P165" s="47" t="e">
        <f t="shared" si="69"/>
        <v>#VALUE!</v>
      </c>
      <c r="Q165" s="47" t="e">
        <f t="shared" si="69"/>
        <v>#VALUE!</v>
      </c>
      <c r="R165" s="47" t="e">
        <f t="shared" si="69"/>
        <v>#VALUE!</v>
      </c>
      <c r="S165" s="47" t="e">
        <f t="shared" si="69"/>
        <v>#VALUE!</v>
      </c>
      <c r="T165" s="47" t="e">
        <f t="shared" si="69"/>
        <v>#VALUE!</v>
      </c>
      <c r="U165" s="47" t="e">
        <f t="shared" si="69"/>
        <v>#VALUE!</v>
      </c>
      <c r="V165" s="47" t="e">
        <f t="shared" si="69"/>
        <v>#VALUE!</v>
      </c>
      <c r="W165" s="47" t="e">
        <f t="shared" si="69"/>
        <v>#VALUE!</v>
      </c>
      <c r="X165" s="47" t="e">
        <f t="shared" si="69"/>
        <v>#VALUE!</v>
      </c>
      <c r="Y165" s="47" t="e">
        <f t="shared" si="69"/>
        <v>#VALUE!</v>
      </c>
      <c r="Z165" s="47" t="e">
        <f t="shared" si="69"/>
        <v>#VALUE!</v>
      </c>
      <c r="AA165" s="47" t="e">
        <f t="shared" si="69"/>
        <v>#VALUE!</v>
      </c>
      <c r="AB165" s="47" t="e">
        <f t="shared" si="69"/>
        <v>#VALUE!</v>
      </c>
      <c r="AC165" s="47" t="e">
        <f t="shared" si="69"/>
        <v>#VALUE!</v>
      </c>
      <c r="AD165" s="47" t="e">
        <f t="shared" si="69"/>
        <v>#VALUE!</v>
      </c>
      <c r="AE165" s="47" t="e">
        <f t="shared" si="69"/>
        <v>#VALUE!</v>
      </c>
      <c r="AF165" s="47" t="e">
        <f t="shared" si="69"/>
        <v>#VALUE!</v>
      </c>
      <c r="AG165" s="47" t="e">
        <f t="shared" si="69"/>
        <v>#VALUE!</v>
      </c>
      <c r="AH165" s="48" t="s">
        <v>20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58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116" t="e">
        <f>C170</f>
        <v>#VALUE!</v>
      </c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2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0">C169+1</f>
        <v>#VALUE!</v>
      </c>
      <c r="E169" s="22" t="e">
        <f t="shared" si="70"/>
        <v>#VALUE!</v>
      </c>
      <c r="F169" s="22" t="e">
        <f t="shared" si="70"/>
        <v>#VALUE!</v>
      </c>
      <c r="G169" s="22" t="e">
        <f t="shared" si="70"/>
        <v>#VALUE!</v>
      </c>
      <c r="H169" s="22" t="e">
        <f t="shared" si="70"/>
        <v>#VALUE!</v>
      </c>
      <c r="I169" s="22" t="e">
        <f t="shared" si="70"/>
        <v>#VALUE!</v>
      </c>
      <c r="J169" s="22" t="e">
        <f t="shared" si="70"/>
        <v>#VALUE!</v>
      </c>
      <c r="K169" s="22" t="e">
        <f t="shared" si="70"/>
        <v>#VALUE!</v>
      </c>
      <c r="L169" s="22" t="e">
        <f t="shared" si="70"/>
        <v>#VALUE!</v>
      </c>
      <c r="M169" s="22" t="e">
        <f t="shared" si="70"/>
        <v>#VALUE!</v>
      </c>
      <c r="N169" s="22" t="e">
        <f t="shared" si="70"/>
        <v>#VALUE!</v>
      </c>
      <c r="O169" s="22" t="e">
        <f t="shared" si="70"/>
        <v>#VALUE!</v>
      </c>
      <c r="P169" s="22" t="e">
        <f t="shared" si="70"/>
        <v>#VALUE!</v>
      </c>
      <c r="Q169" s="22" t="e">
        <f t="shared" si="70"/>
        <v>#VALUE!</v>
      </c>
      <c r="R169" s="22" t="e">
        <f t="shared" si="70"/>
        <v>#VALUE!</v>
      </c>
      <c r="S169" s="22" t="e">
        <f t="shared" si="70"/>
        <v>#VALUE!</v>
      </c>
      <c r="T169" s="22" t="e">
        <f t="shared" si="70"/>
        <v>#VALUE!</v>
      </c>
      <c r="U169" s="22" t="e">
        <f t="shared" si="70"/>
        <v>#VALUE!</v>
      </c>
      <c r="V169" s="22" t="e">
        <f t="shared" si="70"/>
        <v>#VALUE!</v>
      </c>
      <c r="W169" s="22" t="e">
        <f t="shared" si="70"/>
        <v>#VALUE!</v>
      </c>
      <c r="X169" s="22" t="e">
        <f t="shared" si="70"/>
        <v>#VALUE!</v>
      </c>
      <c r="Y169" s="22" t="e">
        <f t="shared" si="70"/>
        <v>#VALUE!</v>
      </c>
      <c r="Z169" s="22" t="e">
        <f t="shared" si="70"/>
        <v>#VALUE!</v>
      </c>
      <c r="AA169" s="22" t="e">
        <f t="shared" si="70"/>
        <v>#VALUE!</v>
      </c>
      <c r="AB169" s="22" t="e">
        <f t="shared" si="70"/>
        <v>#VALUE!</v>
      </c>
      <c r="AC169" s="22" t="e">
        <f t="shared" si="70"/>
        <v>#VALUE!</v>
      </c>
      <c r="AD169" s="22" t="e">
        <f t="shared" si="70"/>
        <v>#VALUE!</v>
      </c>
      <c r="AE169" s="22" t="e">
        <f t="shared" si="70"/>
        <v>#VALUE!</v>
      </c>
      <c r="AF169" s="22" t="e">
        <f t="shared" si="70"/>
        <v>#VALUE!</v>
      </c>
      <c r="AG169" s="22" t="e">
        <f t="shared" si="70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 t="shared" ref="D170:AG170" si="71">IF(D169&gt;$G$5,"",IF(C170=EOMONTH(DATE($C167,$D167,1),0),"",IF(C170="","",C170+1)))</f>
        <v>#VALUE!</v>
      </c>
      <c r="E170" s="22" t="e">
        <f t="shared" si="71"/>
        <v>#VALUE!</v>
      </c>
      <c r="F170" s="22" t="e">
        <f t="shared" si="71"/>
        <v>#VALUE!</v>
      </c>
      <c r="G170" s="22" t="e">
        <f t="shared" si="71"/>
        <v>#VALUE!</v>
      </c>
      <c r="H170" s="22" t="e">
        <f t="shared" si="71"/>
        <v>#VALUE!</v>
      </c>
      <c r="I170" s="22" t="e">
        <f t="shared" si="71"/>
        <v>#VALUE!</v>
      </c>
      <c r="J170" s="22" t="e">
        <f t="shared" si="71"/>
        <v>#VALUE!</v>
      </c>
      <c r="K170" s="22" t="e">
        <f t="shared" si="71"/>
        <v>#VALUE!</v>
      </c>
      <c r="L170" s="22" t="e">
        <f t="shared" si="71"/>
        <v>#VALUE!</v>
      </c>
      <c r="M170" s="22" t="e">
        <f t="shared" si="71"/>
        <v>#VALUE!</v>
      </c>
      <c r="N170" s="22" t="e">
        <f t="shared" si="71"/>
        <v>#VALUE!</v>
      </c>
      <c r="O170" s="22" t="e">
        <f t="shared" si="71"/>
        <v>#VALUE!</v>
      </c>
      <c r="P170" s="22" t="e">
        <f t="shared" si="71"/>
        <v>#VALUE!</v>
      </c>
      <c r="Q170" s="22" t="e">
        <f t="shared" si="71"/>
        <v>#VALUE!</v>
      </c>
      <c r="R170" s="22" t="e">
        <f t="shared" si="71"/>
        <v>#VALUE!</v>
      </c>
      <c r="S170" s="22" t="e">
        <f t="shared" si="71"/>
        <v>#VALUE!</v>
      </c>
      <c r="T170" s="22" t="e">
        <f t="shared" si="71"/>
        <v>#VALUE!</v>
      </c>
      <c r="U170" s="22" t="e">
        <f t="shared" si="71"/>
        <v>#VALUE!</v>
      </c>
      <c r="V170" s="22" t="e">
        <f t="shared" si="71"/>
        <v>#VALUE!</v>
      </c>
      <c r="W170" s="22" t="e">
        <f t="shared" si="71"/>
        <v>#VALUE!</v>
      </c>
      <c r="X170" s="22" t="e">
        <f t="shared" si="71"/>
        <v>#VALUE!</v>
      </c>
      <c r="Y170" s="22" t="e">
        <f t="shared" si="71"/>
        <v>#VALUE!</v>
      </c>
      <c r="Z170" s="22" t="e">
        <f t="shared" si="71"/>
        <v>#VALUE!</v>
      </c>
      <c r="AA170" s="22" t="e">
        <f t="shared" si="71"/>
        <v>#VALUE!</v>
      </c>
      <c r="AB170" s="22" t="e">
        <f t="shared" si="71"/>
        <v>#VALUE!</v>
      </c>
      <c r="AC170" s="22" t="e">
        <f t="shared" si="71"/>
        <v>#VALUE!</v>
      </c>
      <c r="AD170" s="22" t="e">
        <f t="shared" si="71"/>
        <v>#VALUE!</v>
      </c>
      <c r="AE170" s="22" t="e">
        <f t="shared" si="71"/>
        <v>#VALUE!</v>
      </c>
      <c r="AF170" s="22" t="e">
        <f t="shared" si="71"/>
        <v>#VALUE!</v>
      </c>
      <c r="AG170" s="22" t="e">
        <f t="shared" si="71"/>
        <v>#VALUE!</v>
      </c>
      <c r="AH170" s="23" t="s">
        <v>16</v>
      </c>
      <c r="AI170" s="59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61" t="str">
        <f>IFERROR(TEXT(WEEKDAY(+C170),"aaa"),"")</f>
        <v/>
      </c>
      <c r="D171" s="61" t="str">
        <f t="shared" ref="D171:AG171" si="72">IFERROR(TEXT(WEEKDAY(+D170),"aaa"),"")</f>
        <v/>
      </c>
      <c r="E171" s="61" t="str">
        <f t="shared" si="72"/>
        <v/>
      </c>
      <c r="F171" s="61" t="str">
        <f t="shared" si="72"/>
        <v/>
      </c>
      <c r="G171" s="61" t="str">
        <f t="shared" si="72"/>
        <v/>
      </c>
      <c r="H171" s="61" t="str">
        <f t="shared" si="72"/>
        <v/>
      </c>
      <c r="I171" s="61" t="str">
        <f t="shared" si="72"/>
        <v/>
      </c>
      <c r="J171" s="61" t="str">
        <f t="shared" si="72"/>
        <v/>
      </c>
      <c r="K171" s="61" t="str">
        <f t="shared" si="72"/>
        <v/>
      </c>
      <c r="L171" s="61" t="str">
        <f t="shared" si="72"/>
        <v/>
      </c>
      <c r="M171" s="61" t="str">
        <f t="shared" si="72"/>
        <v/>
      </c>
      <c r="N171" s="61" t="str">
        <f t="shared" si="72"/>
        <v/>
      </c>
      <c r="O171" s="61" t="str">
        <f t="shared" si="72"/>
        <v/>
      </c>
      <c r="P171" s="61" t="str">
        <f t="shared" si="72"/>
        <v/>
      </c>
      <c r="Q171" s="61" t="str">
        <f t="shared" si="72"/>
        <v/>
      </c>
      <c r="R171" s="61" t="str">
        <f t="shared" si="72"/>
        <v/>
      </c>
      <c r="S171" s="61" t="str">
        <f t="shared" si="72"/>
        <v/>
      </c>
      <c r="T171" s="61" t="str">
        <f t="shared" si="72"/>
        <v/>
      </c>
      <c r="U171" s="61" t="str">
        <f t="shared" si="72"/>
        <v/>
      </c>
      <c r="V171" s="61" t="str">
        <f t="shared" si="72"/>
        <v/>
      </c>
      <c r="W171" s="61" t="str">
        <f t="shared" si="72"/>
        <v/>
      </c>
      <c r="X171" s="61" t="str">
        <f t="shared" si="72"/>
        <v/>
      </c>
      <c r="Y171" s="61" t="str">
        <f t="shared" si="72"/>
        <v/>
      </c>
      <c r="Z171" s="61" t="str">
        <f t="shared" si="72"/>
        <v/>
      </c>
      <c r="AA171" s="61" t="str">
        <f t="shared" si="72"/>
        <v/>
      </c>
      <c r="AB171" s="61" t="str">
        <f t="shared" si="72"/>
        <v/>
      </c>
      <c r="AC171" s="61" t="str">
        <f t="shared" si="72"/>
        <v/>
      </c>
      <c r="AD171" s="61" t="str">
        <f t="shared" si="72"/>
        <v/>
      </c>
      <c r="AE171" s="61" t="str">
        <f t="shared" si="72"/>
        <v/>
      </c>
      <c r="AF171" s="61" t="str">
        <f t="shared" si="72"/>
        <v/>
      </c>
      <c r="AG171" s="61" t="str">
        <f t="shared" si="72"/>
        <v/>
      </c>
      <c r="AH171" s="23" t="s">
        <v>18</v>
      </c>
      <c r="AI171" s="59">
        <f>+COUNTIF(C172:AG172,"夏休")+COUNTIF(C172:AG172,"冬休")+COUNTIF(C172:AG172,"中止")</f>
        <v>0</v>
      </c>
      <c r="AL171" s="58"/>
    </row>
    <row r="172" spans="2:38" s="25" customFormat="1" ht="13.5" customHeight="1" x14ac:dyDescent="0.15">
      <c r="B172" s="83" t="s">
        <v>17</v>
      </c>
      <c r="C172" s="85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104"/>
      <c r="AH172" s="26" t="s">
        <v>2</v>
      </c>
      <c r="AI172" s="27">
        <f>COUNT(C170:AG170)-AI171</f>
        <v>0</v>
      </c>
      <c r="AL172" s="58"/>
    </row>
    <row r="173" spans="2:38" s="25" customFormat="1" ht="13.5" customHeight="1" x14ac:dyDescent="0.15">
      <c r="B173" s="84"/>
      <c r="C173" s="85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104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58"/>
    </row>
    <row r="174" spans="2:38" s="25" customFormat="1" ht="13.5" customHeight="1" x14ac:dyDescent="0.15">
      <c r="B174" s="105" t="s">
        <v>0</v>
      </c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9"/>
      <c r="AH174" s="26" t="s">
        <v>8</v>
      </c>
      <c r="AI174" s="29" t="e">
        <f>+AI173/AI172</f>
        <v>#DIV/0!</v>
      </c>
      <c r="AL174" s="58"/>
    </row>
    <row r="175" spans="2:38" s="25" customFormat="1" x14ac:dyDescent="0.15">
      <c r="B175" s="105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9"/>
      <c r="AH175" s="26" t="s">
        <v>9</v>
      </c>
      <c r="AI175" s="27">
        <f>+COUNTA(C176:AG177)</f>
        <v>0</v>
      </c>
      <c r="AL175" s="58"/>
    </row>
    <row r="176" spans="2:38" s="25" customFormat="1" x14ac:dyDescent="0.15">
      <c r="B176" s="110" t="s">
        <v>7</v>
      </c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14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111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15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7" t="str">
        <f>IF(7&gt;AI172,"対象外",IF(AL176&gt;=AI170,"OK","NG"))</f>
        <v>対象外</v>
      </c>
    </row>
    <row r="178" spans="2:38" hidden="1" x14ac:dyDescent="0.15">
      <c r="B178" s="60" t="s">
        <v>33</v>
      </c>
      <c r="C178" s="44" t="e">
        <f t="shared" ref="C178:AG178" si="73">IF(AND(DAY(C170)&gt;=22,DAY(C170)&lt;=28,C171="土"),1,0)</f>
        <v>#VALUE!</v>
      </c>
      <c r="D178" s="44" t="e">
        <f t="shared" si="73"/>
        <v>#VALUE!</v>
      </c>
      <c r="E178" s="44" t="e">
        <f t="shared" si="73"/>
        <v>#VALUE!</v>
      </c>
      <c r="F178" s="44" t="e">
        <f t="shared" si="73"/>
        <v>#VALUE!</v>
      </c>
      <c r="G178" s="44" t="e">
        <f t="shared" si="73"/>
        <v>#VALUE!</v>
      </c>
      <c r="H178" s="44" t="e">
        <f t="shared" si="73"/>
        <v>#VALUE!</v>
      </c>
      <c r="I178" s="44" t="e">
        <f t="shared" si="73"/>
        <v>#VALUE!</v>
      </c>
      <c r="J178" s="44" t="e">
        <f t="shared" si="73"/>
        <v>#VALUE!</v>
      </c>
      <c r="K178" s="44" t="e">
        <f t="shared" si="73"/>
        <v>#VALUE!</v>
      </c>
      <c r="L178" s="44" t="e">
        <f t="shared" si="73"/>
        <v>#VALUE!</v>
      </c>
      <c r="M178" s="44" t="e">
        <f t="shared" si="73"/>
        <v>#VALUE!</v>
      </c>
      <c r="N178" s="44" t="e">
        <f t="shared" si="73"/>
        <v>#VALUE!</v>
      </c>
      <c r="O178" s="44" t="e">
        <f t="shared" si="73"/>
        <v>#VALUE!</v>
      </c>
      <c r="P178" s="44" t="e">
        <f t="shared" si="73"/>
        <v>#VALUE!</v>
      </c>
      <c r="Q178" s="44" t="e">
        <f t="shared" si="73"/>
        <v>#VALUE!</v>
      </c>
      <c r="R178" s="44" t="e">
        <f t="shared" si="73"/>
        <v>#VALUE!</v>
      </c>
      <c r="S178" s="44" t="e">
        <f t="shared" si="73"/>
        <v>#VALUE!</v>
      </c>
      <c r="T178" s="44" t="e">
        <f t="shared" si="73"/>
        <v>#VALUE!</v>
      </c>
      <c r="U178" s="44" t="e">
        <f t="shared" si="73"/>
        <v>#VALUE!</v>
      </c>
      <c r="V178" s="44" t="e">
        <f t="shared" si="73"/>
        <v>#VALUE!</v>
      </c>
      <c r="W178" s="44" t="e">
        <f t="shared" si="73"/>
        <v>#VALUE!</v>
      </c>
      <c r="X178" s="44" t="e">
        <f t="shared" si="73"/>
        <v>#VALUE!</v>
      </c>
      <c r="Y178" s="44" t="e">
        <f t="shared" si="73"/>
        <v>#VALUE!</v>
      </c>
      <c r="Z178" s="44" t="e">
        <f t="shared" si="73"/>
        <v>#VALUE!</v>
      </c>
      <c r="AA178" s="44" t="e">
        <f t="shared" si="73"/>
        <v>#VALUE!</v>
      </c>
      <c r="AB178" s="44" t="e">
        <f t="shared" si="73"/>
        <v>#VALUE!</v>
      </c>
      <c r="AC178" s="44" t="e">
        <f t="shared" si="73"/>
        <v>#VALUE!</v>
      </c>
      <c r="AD178" s="44" t="e">
        <f t="shared" si="73"/>
        <v>#VALUE!</v>
      </c>
      <c r="AE178" s="44" t="e">
        <f t="shared" si="73"/>
        <v>#VALUE!</v>
      </c>
      <c r="AF178" s="44" t="e">
        <f t="shared" si="73"/>
        <v>#VALUE!</v>
      </c>
      <c r="AG178" s="44" t="e">
        <f t="shared" si="73"/>
        <v>#VALUE!</v>
      </c>
      <c r="AH178" s="45" t="s">
        <v>19</v>
      </c>
      <c r="AI178" s="46">
        <f>_xlfn.AGGREGATE(9,6,C178:AG178)</f>
        <v>0</v>
      </c>
      <c r="AJ178" s="28"/>
    </row>
    <row r="179" spans="2:38" hidden="1" x14ac:dyDescent="0.15">
      <c r="B179" s="60" t="s">
        <v>34</v>
      </c>
      <c r="C179" s="47" t="e">
        <f t="shared" ref="C179:AG179" si="74">IF(AND(DAY(C170)&gt;=22,DAY(C170)&lt;=28,C171="土",OR(C176="休",C176="雨")),1,0)</f>
        <v>#VALUE!</v>
      </c>
      <c r="D179" s="47" t="e">
        <f t="shared" si="74"/>
        <v>#VALUE!</v>
      </c>
      <c r="E179" s="47" t="e">
        <f t="shared" si="74"/>
        <v>#VALUE!</v>
      </c>
      <c r="F179" s="47" t="e">
        <f t="shared" si="74"/>
        <v>#VALUE!</v>
      </c>
      <c r="G179" s="47" t="e">
        <f t="shared" si="74"/>
        <v>#VALUE!</v>
      </c>
      <c r="H179" s="47" t="e">
        <f t="shared" si="74"/>
        <v>#VALUE!</v>
      </c>
      <c r="I179" s="47" t="e">
        <f t="shared" si="74"/>
        <v>#VALUE!</v>
      </c>
      <c r="J179" s="47" t="e">
        <f t="shared" si="74"/>
        <v>#VALUE!</v>
      </c>
      <c r="K179" s="47" t="e">
        <f t="shared" si="74"/>
        <v>#VALUE!</v>
      </c>
      <c r="L179" s="47" t="e">
        <f t="shared" si="74"/>
        <v>#VALUE!</v>
      </c>
      <c r="M179" s="47" t="e">
        <f t="shared" si="74"/>
        <v>#VALUE!</v>
      </c>
      <c r="N179" s="47" t="e">
        <f t="shared" si="74"/>
        <v>#VALUE!</v>
      </c>
      <c r="O179" s="47" t="e">
        <f t="shared" si="74"/>
        <v>#VALUE!</v>
      </c>
      <c r="P179" s="47" t="e">
        <f t="shared" si="74"/>
        <v>#VALUE!</v>
      </c>
      <c r="Q179" s="47" t="e">
        <f t="shared" si="74"/>
        <v>#VALUE!</v>
      </c>
      <c r="R179" s="47" t="e">
        <f t="shared" si="74"/>
        <v>#VALUE!</v>
      </c>
      <c r="S179" s="47" t="e">
        <f t="shared" si="74"/>
        <v>#VALUE!</v>
      </c>
      <c r="T179" s="47" t="e">
        <f t="shared" si="74"/>
        <v>#VALUE!</v>
      </c>
      <c r="U179" s="47" t="e">
        <f t="shared" si="74"/>
        <v>#VALUE!</v>
      </c>
      <c r="V179" s="47" t="e">
        <f t="shared" si="74"/>
        <v>#VALUE!</v>
      </c>
      <c r="W179" s="47" t="e">
        <f t="shared" si="74"/>
        <v>#VALUE!</v>
      </c>
      <c r="X179" s="47" t="e">
        <f t="shared" si="74"/>
        <v>#VALUE!</v>
      </c>
      <c r="Y179" s="47" t="e">
        <f t="shared" si="74"/>
        <v>#VALUE!</v>
      </c>
      <c r="Z179" s="47" t="e">
        <f t="shared" si="74"/>
        <v>#VALUE!</v>
      </c>
      <c r="AA179" s="47" t="e">
        <f t="shared" si="74"/>
        <v>#VALUE!</v>
      </c>
      <c r="AB179" s="47" t="e">
        <f t="shared" si="74"/>
        <v>#VALUE!</v>
      </c>
      <c r="AC179" s="47" t="e">
        <f t="shared" si="74"/>
        <v>#VALUE!</v>
      </c>
      <c r="AD179" s="47" t="e">
        <f t="shared" si="74"/>
        <v>#VALUE!</v>
      </c>
      <c r="AE179" s="47" t="e">
        <f t="shared" si="74"/>
        <v>#VALUE!</v>
      </c>
      <c r="AF179" s="47" t="e">
        <f t="shared" si="74"/>
        <v>#VALUE!</v>
      </c>
      <c r="AG179" s="47" t="e">
        <f t="shared" si="74"/>
        <v>#VALUE!</v>
      </c>
      <c r="AH179" s="48" t="s">
        <v>20</v>
      </c>
      <c r="AI179" s="46">
        <f>_xlfn.AGGREGATE(9,6,C179:AG179)</f>
        <v>0</v>
      </c>
      <c r="AJ179" s="28"/>
    </row>
    <row r="180" spans="2:38" hidden="1" x14ac:dyDescent="0.15">
      <c r="B180" s="60" t="s">
        <v>35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5">IF(AND(DAY(E170)&gt;=8,DAY(E170)&lt;=14,E171="土"),1,0)</f>
        <v>#VALUE!</v>
      </c>
      <c r="F180" s="44" t="e">
        <f t="shared" si="75"/>
        <v>#VALUE!</v>
      </c>
      <c r="G180" s="44" t="e">
        <f t="shared" si="75"/>
        <v>#VALUE!</v>
      </c>
      <c r="H180" s="44" t="e">
        <f t="shared" si="75"/>
        <v>#VALUE!</v>
      </c>
      <c r="I180" s="44" t="e">
        <f t="shared" si="75"/>
        <v>#VALUE!</v>
      </c>
      <c r="J180" s="44" t="e">
        <f t="shared" si="75"/>
        <v>#VALUE!</v>
      </c>
      <c r="K180" s="44" t="e">
        <f t="shared" si="75"/>
        <v>#VALUE!</v>
      </c>
      <c r="L180" s="44" t="e">
        <f t="shared" si="75"/>
        <v>#VALUE!</v>
      </c>
      <c r="M180" s="44" t="e">
        <f t="shared" si="75"/>
        <v>#VALUE!</v>
      </c>
      <c r="N180" s="44" t="e">
        <f t="shared" si="75"/>
        <v>#VALUE!</v>
      </c>
      <c r="O180" s="44" t="e">
        <f t="shared" si="75"/>
        <v>#VALUE!</v>
      </c>
      <c r="P180" s="44" t="e">
        <f t="shared" si="75"/>
        <v>#VALUE!</v>
      </c>
      <c r="Q180" s="44" t="e">
        <f t="shared" si="75"/>
        <v>#VALUE!</v>
      </c>
      <c r="R180" s="44" t="e">
        <f t="shared" si="75"/>
        <v>#VALUE!</v>
      </c>
      <c r="S180" s="44" t="e">
        <f t="shared" si="75"/>
        <v>#VALUE!</v>
      </c>
      <c r="T180" s="44" t="e">
        <f t="shared" si="75"/>
        <v>#VALUE!</v>
      </c>
      <c r="U180" s="44" t="e">
        <f t="shared" si="75"/>
        <v>#VALUE!</v>
      </c>
      <c r="V180" s="44" t="e">
        <f t="shared" si="75"/>
        <v>#VALUE!</v>
      </c>
      <c r="W180" s="44" t="e">
        <f t="shared" si="75"/>
        <v>#VALUE!</v>
      </c>
      <c r="X180" s="44" t="e">
        <f t="shared" si="75"/>
        <v>#VALUE!</v>
      </c>
      <c r="Y180" s="44" t="e">
        <f t="shared" si="75"/>
        <v>#VALUE!</v>
      </c>
      <c r="Z180" s="44" t="e">
        <f t="shared" si="75"/>
        <v>#VALUE!</v>
      </c>
      <c r="AA180" s="44" t="e">
        <f t="shared" si="75"/>
        <v>#VALUE!</v>
      </c>
      <c r="AB180" s="44" t="e">
        <f t="shared" si="75"/>
        <v>#VALUE!</v>
      </c>
      <c r="AC180" s="44" t="e">
        <f t="shared" si="75"/>
        <v>#VALUE!</v>
      </c>
      <c r="AD180" s="44" t="e">
        <f t="shared" si="75"/>
        <v>#VALUE!</v>
      </c>
      <c r="AE180" s="44" t="e">
        <f t="shared" si="75"/>
        <v>#VALUE!</v>
      </c>
      <c r="AF180" s="44" t="e">
        <f t="shared" si="75"/>
        <v>#VALUE!</v>
      </c>
      <c r="AG180" s="44" t="e">
        <f t="shared" si="75"/>
        <v>#VALUE!</v>
      </c>
      <c r="AH180" s="45" t="s">
        <v>19</v>
      </c>
      <c r="AI180" s="46">
        <f>_xlfn.AGGREGATE(9,6,C180:AG180)</f>
        <v>0</v>
      </c>
      <c r="AJ180" s="28"/>
    </row>
    <row r="181" spans="2:38" hidden="1" x14ac:dyDescent="0.15">
      <c r="B181" s="60" t="s">
        <v>36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6">IF(AND(DAY(E170)&gt;=8,DAY(E170)&lt;=14,E171="土",OR(E176="休",E176="雨")),1,0)</f>
        <v>#VALUE!</v>
      </c>
      <c r="F181" s="47" t="e">
        <f t="shared" si="76"/>
        <v>#VALUE!</v>
      </c>
      <c r="G181" s="47" t="e">
        <f t="shared" si="76"/>
        <v>#VALUE!</v>
      </c>
      <c r="H181" s="47" t="e">
        <f t="shared" si="76"/>
        <v>#VALUE!</v>
      </c>
      <c r="I181" s="47" t="e">
        <f t="shared" si="76"/>
        <v>#VALUE!</v>
      </c>
      <c r="J181" s="47" t="e">
        <f t="shared" si="76"/>
        <v>#VALUE!</v>
      </c>
      <c r="K181" s="47" t="e">
        <f t="shared" si="76"/>
        <v>#VALUE!</v>
      </c>
      <c r="L181" s="47" t="e">
        <f t="shared" si="76"/>
        <v>#VALUE!</v>
      </c>
      <c r="M181" s="47" t="e">
        <f t="shared" si="76"/>
        <v>#VALUE!</v>
      </c>
      <c r="N181" s="47" t="e">
        <f t="shared" si="76"/>
        <v>#VALUE!</v>
      </c>
      <c r="O181" s="47" t="e">
        <f t="shared" si="76"/>
        <v>#VALUE!</v>
      </c>
      <c r="P181" s="47" t="e">
        <f t="shared" si="76"/>
        <v>#VALUE!</v>
      </c>
      <c r="Q181" s="47" t="e">
        <f t="shared" si="76"/>
        <v>#VALUE!</v>
      </c>
      <c r="R181" s="47" t="e">
        <f t="shared" si="76"/>
        <v>#VALUE!</v>
      </c>
      <c r="S181" s="47" t="e">
        <f t="shared" si="76"/>
        <v>#VALUE!</v>
      </c>
      <c r="T181" s="47" t="e">
        <f t="shared" si="76"/>
        <v>#VALUE!</v>
      </c>
      <c r="U181" s="47" t="e">
        <f t="shared" si="76"/>
        <v>#VALUE!</v>
      </c>
      <c r="V181" s="47" t="e">
        <f t="shared" si="76"/>
        <v>#VALUE!</v>
      </c>
      <c r="W181" s="47" t="e">
        <f t="shared" si="76"/>
        <v>#VALUE!</v>
      </c>
      <c r="X181" s="47" t="e">
        <f t="shared" si="76"/>
        <v>#VALUE!</v>
      </c>
      <c r="Y181" s="47" t="e">
        <f t="shared" si="76"/>
        <v>#VALUE!</v>
      </c>
      <c r="Z181" s="47" t="e">
        <f t="shared" si="76"/>
        <v>#VALUE!</v>
      </c>
      <c r="AA181" s="47" t="e">
        <f t="shared" si="76"/>
        <v>#VALUE!</v>
      </c>
      <c r="AB181" s="47" t="e">
        <f t="shared" si="76"/>
        <v>#VALUE!</v>
      </c>
      <c r="AC181" s="47" t="e">
        <f t="shared" si="76"/>
        <v>#VALUE!</v>
      </c>
      <c r="AD181" s="47" t="e">
        <f t="shared" si="76"/>
        <v>#VALUE!</v>
      </c>
      <c r="AE181" s="47" t="e">
        <f t="shared" si="76"/>
        <v>#VALUE!</v>
      </c>
      <c r="AF181" s="47" t="e">
        <f t="shared" si="76"/>
        <v>#VALUE!</v>
      </c>
      <c r="AG181" s="47" t="e">
        <f t="shared" si="76"/>
        <v>#VALUE!</v>
      </c>
      <c r="AH181" s="48" t="s">
        <v>20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58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116" t="e">
        <f>C186</f>
        <v>#VALUE!</v>
      </c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2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7">C185+1</f>
        <v>#VALUE!</v>
      </c>
      <c r="E185" s="22" t="e">
        <f t="shared" si="77"/>
        <v>#VALUE!</v>
      </c>
      <c r="F185" s="22" t="e">
        <f t="shared" si="77"/>
        <v>#VALUE!</v>
      </c>
      <c r="G185" s="22" t="e">
        <f t="shared" si="77"/>
        <v>#VALUE!</v>
      </c>
      <c r="H185" s="22" t="e">
        <f t="shared" si="77"/>
        <v>#VALUE!</v>
      </c>
      <c r="I185" s="22" t="e">
        <f t="shared" si="77"/>
        <v>#VALUE!</v>
      </c>
      <c r="J185" s="22" t="e">
        <f t="shared" si="77"/>
        <v>#VALUE!</v>
      </c>
      <c r="K185" s="22" t="e">
        <f t="shared" si="77"/>
        <v>#VALUE!</v>
      </c>
      <c r="L185" s="22" t="e">
        <f t="shared" si="77"/>
        <v>#VALUE!</v>
      </c>
      <c r="M185" s="22" t="e">
        <f t="shared" si="77"/>
        <v>#VALUE!</v>
      </c>
      <c r="N185" s="22" t="e">
        <f t="shared" si="77"/>
        <v>#VALUE!</v>
      </c>
      <c r="O185" s="22" t="e">
        <f t="shared" si="77"/>
        <v>#VALUE!</v>
      </c>
      <c r="P185" s="22" t="e">
        <f t="shared" si="77"/>
        <v>#VALUE!</v>
      </c>
      <c r="Q185" s="22" t="e">
        <f t="shared" si="77"/>
        <v>#VALUE!</v>
      </c>
      <c r="R185" s="22" t="e">
        <f t="shared" si="77"/>
        <v>#VALUE!</v>
      </c>
      <c r="S185" s="22" t="e">
        <f t="shared" si="77"/>
        <v>#VALUE!</v>
      </c>
      <c r="T185" s="22" t="e">
        <f t="shared" si="77"/>
        <v>#VALUE!</v>
      </c>
      <c r="U185" s="22" t="e">
        <f t="shared" si="77"/>
        <v>#VALUE!</v>
      </c>
      <c r="V185" s="22" t="e">
        <f t="shared" si="77"/>
        <v>#VALUE!</v>
      </c>
      <c r="W185" s="22" t="e">
        <f t="shared" si="77"/>
        <v>#VALUE!</v>
      </c>
      <c r="X185" s="22" t="e">
        <f t="shared" si="77"/>
        <v>#VALUE!</v>
      </c>
      <c r="Y185" s="22" t="e">
        <f t="shared" si="77"/>
        <v>#VALUE!</v>
      </c>
      <c r="Z185" s="22" t="e">
        <f t="shared" si="77"/>
        <v>#VALUE!</v>
      </c>
      <c r="AA185" s="22" t="e">
        <f t="shared" si="77"/>
        <v>#VALUE!</v>
      </c>
      <c r="AB185" s="22" t="e">
        <f t="shared" si="77"/>
        <v>#VALUE!</v>
      </c>
      <c r="AC185" s="22" t="e">
        <f t="shared" si="77"/>
        <v>#VALUE!</v>
      </c>
      <c r="AD185" s="22" t="e">
        <f t="shared" si="77"/>
        <v>#VALUE!</v>
      </c>
      <c r="AE185" s="22" t="e">
        <f t="shared" si="77"/>
        <v>#VALUE!</v>
      </c>
      <c r="AF185" s="22" t="e">
        <f t="shared" si="77"/>
        <v>#VALUE!</v>
      </c>
      <c r="AG185" s="22" t="e">
        <f t="shared" si="77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8">IF(D185&gt;$G$5,"",IF(C186=EOMONTH(DATE($C183,$D183,1),0),"",IF(C186="","",C186+1)))</f>
        <v>#VALUE!</v>
      </c>
      <c r="E186" s="22" t="e">
        <f t="shared" si="78"/>
        <v>#VALUE!</v>
      </c>
      <c r="F186" s="22" t="e">
        <f t="shared" si="78"/>
        <v>#VALUE!</v>
      </c>
      <c r="G186" s="22" t="e">
        <f t="shared" si="78"/>
        <v>#VALUE!</v>
      </c>
      <c r="H186" s="22" t="e">
        <f t="shared" si="78"/>
        <v>#VALUE!</v>
      </c>
      <c r="I186" s="22" t="e">
        <f t="shared" si="78"/>
        <v>#VALUE!</v>
      </c>
      <c r="J186" s="22" t="e">
        <f t="shared" si="78"/>
        <v>#VALUE!</v>
      </c>
      <c r="K186" s="22" t="e">
        <f t="shared" si="78"/>
        <v>#VALUE!</v>
      </c>
      <c r="L186" s="22" t="e">
        <f t="shared" si="78"/>
        <v>#VALUE!</v>
      </c>
      <c r="M186" s="22" t="e">
        <f t="shared" si="78"/>
        <v>#VALUE!</v>
      </c>
      <c r="N186" s="22" t="e">
        <f t="shared" si="78"/>
        <v>#VALUE!</v>
      </c>
      <c r="O186" s="22" t="e">
        <f t="shared" si="78"/>
        <v>#VALUE!</v>
      </c>
      <c r="P186" s="22" t="e">
        <f t="shared" si="78"/>
        <v>#VALUE!</v>
      </c>
      <c r="Q186" s="22" t="e">
        <f t="shared" si="78"/>
        <v>#VALUE!</v>
      </c>
      <c r="R186" s="22" t="e">
        <f t="shared" si="78"/>
        <v>#VALUE!</v>
      </c>
      <c r="S186" s="22" t="e">
        <f t="shared" si="78"/>
        <v>#VALUE!</v>
      </c>
      <c r="T186" s="22" t="e">
        <f t="shared" si="78"/>
        <v>#VALUE!</v>
      </c>
      <c r="U186" s="22" t="e">
        <f t="shared" si="78"/>
        <v>#VALUE!</v>
      </c>
      <c r="V186" s="22" t="e">
        <f t="shared" si="78"/>
        <v>#VALUE!</v>
      </c>
      <c r="W186" s="22" t="e">
        <f t="shared" si="78"/>
        <v>#VALUE!</v>
      </c>
      <c r="X186" s="22" t="e">
        <f t="shared" si="78"/>
        <v>#VALUE!</v>
      </c>
      <c r="Y186" s="22" t="e">
        <f t="shared" si="78"/>
        <v>#VALUE!</v>
      </c>
      <c r="Z186" s="22" t="e">
        <f t="shared" si="78"/>
        <v>#VALUE!</v>
      </c>
      <c r="AA186" s="22" t="e">
        <f t="shared" si="78"/>
        <v>#VALUE!</v>
      </c>
      <c r="AB186" s="22" t="e">
        <f t="shared" si="78"/>
        <v>#VALUE!</v>
      </c>
      <c r="AC186" s="22" t="e">
        <f t="shared" si="78"/>
        <v>#VALUE!</v>
      </c>
      <c r="AD186" s="22" t="e">
        <f t="shared" si="78"/>
        <v>#VALUE!</v>
      </c>
      <c r="AE186" s="22" t="e">
        <f t="shared" si="78"/>
        <v>#VALUE!</v>
      </c>
      <c r="AF186" s="22" t="e">
        <f t="shared" si="78"/>
        <v>#VALUE!</v>
      </c>
      <c r="AG186" s="22" t="e">
        <f t="shared" si="78"/>
        <v>#VALUE!</v>
      </c>
      <c r="AH186" s="23" t="s">
        <v>16</v>
      </c>
      <c r="AI186" s="59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61" t="str">
        <f>IFERROR(TEXT(WEEKDAY(+C186),"aaa"),"")</f>
        <v/>
      </c>
      <c r="D187" s="61" t="str">
        <f t="shared" ref="D187:AG187" si="79">IFERROR(TEXT(WEEKDAY(+D186),"aaa"),"")</f>
        <v/>
      </c>
      <c r="E187" s="61" t="str">
        <f t="shared" si="79"/>
        <v/>
      </c>
      <c r="F187" s="61" t="str">
        <f t="shared" si="79"/>
        <v/>
      </c>
      <c r="G187" s="61" t="str">
        <f t="shared" si="79"/>
        <v/>
      </c>
      <c r="H187" s="61" t="str">
        <f t="shared" si="79"/>
        <v/>
      </c>
      <c r="I187" s="61" t="str">
        <f t="shared" si="79"/>
        <v/>
      </c>
      <c r="J187" s="61" t="str">
        <f t="shared" si="79"/>
        <v/>
      </c>
      <c r="K187" s="61" t="str">
        <f t="shared" si="79"/>
        <v/>
      </c>
      <c r="L187" s="61" t="str">
        <f t="shared" si="79"/>
        <v/>
      </c>
      <c r="M187" s="61" t="str">
        <f t="shared" si="79"/>
        <v/>
      </c>
      <c r="N187" s="61" t="str">
        <f t="shared" si="79"/>
        <v/>
      </c>
      <c r="O187" s="61" t="str">
        <f t="shared" si="79"/>
        <v/>
      </c>
      <c r="P187" s="61" t="str">
        <f t="shared" si="79"/>
        <v/>
      </c>
      <c r="Q187" s="61" t="str">
        <f t="shared" si="79"/>
        <v/>
      </c>
      <c r="R187" s="61" t="str">
        <f t="shared" si="79"/>
        <v/>
      </c>
      <c r="S187" s="61" t="str">
        <f t="shared" si="79"/>
        <v/>
      </c>
      <c r="T187" s="61" t="str">
        <f t="shared" si="79"/>
        <v/>
      </c>
      <c r="U187" s="61" t="str">
        <f t="shared" si="79"/>
        <v/>
      </c>
      <c r="V187" s="61" t="str">
        <f t="shared" si="79"/>
        <v/>
      </c>
      <c r="W187" s="61" t="str">
        <f t="shared" si="79"/>
        <v/>
      </c>
      <c r="X187" s="61" t="str">
        <f t="shared" si="79"/>
        <v/>
      </c>
      <c r="Y187" s="61" t="str">
        <f t="shared" si="79"/>
        <v/>
      </c>
      <c r="Z187" s="61" t="str">
        <f t="shared" si="79"/>
        <v/>
      </c>
      <c r="AA187" s="61" t="str">
        <f t="shared" si="79"/>
        <v/>
      </c>
      <c r="AB187" s="61" t="str">
        <f t="shared" si="79"/>
        <v/>
      </c>
      <c r="AC187" s="61" t="str">
        <f t="shared" si="79"/>
        <v/>
      </c>
      <c r="AD187" s="61" t="str">
        <f t="shared" si="79"/>
        <v/>
      </c>
      <c r="AE187" s="61" t="str">
        <f t="shared" si="79"/>
        <v/>
      </c>
      <c r="AF187" s="61" t="str">
        <f t="shared" si="79"/>
        <v/>
      </c>
      <c r="AG187" s="61" t="str">
        <f t="shared" si="79"/>
        <v/>
      </c>
      <c r="AH187" s="23" t="s">
        <v>18</v>
      </c>
      <c r="AI187" s="59">
        <f>+COUNTIF(C188:AG188,"夏休")+COUNTIF(C188:AG188,"冬休")+COUNTIF(C188:AG188,"中止")</f>
        <v>0</v>
      </c>
      <c r="AL187" s="58"/>
    </row>
    <row r="188" spans="2:38" s="25" customFormat="1" ht="13.5" customHeight="1" x14ac:dyDescent="0.15">
      <c r="B188" s="83" t="s">
        <v>17</v>
      </c>
      <c r="C188" s="85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104"/>
      <c r="AH188" s="26" t="s">
        <v>2</v>
      </c>
      <c r="AI188" s="27">
        <f>COUNT(C186:AG186)-AI187</f>
        <v>0</v>
      </c>
      <c r="AL188" s="58"/>
    </row>
    <row r="189" spans="2:38" s="25" customFormat="1" ht="13.5" customHeight="1" x14ac:dyDescent="0.15">
      <c r="B189" s="84"/>
      <c r="C189" s="85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104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58"/>
    </row>
    <row r="190" spans="2:38" s="25" customFormat="1" ht="13.5" customHeight="1" x14ac:dyDescent="0.15">
      <c r="B190" s="105" t="s">
        <v>0</v>
      </c>
      <c r="C190" s="106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9"/>
      <c r="AH190" s="26" t="s">
        <v>8</v>
      </c>
      <c r="AI190" s="29" t="e">
        <f>+AI189/AI188</f>
        <v>#DIV/0!</v>
      </c>
      <c r="AL190" s="58"/>
    </row>
    <row r="191" spans="2:38" s="25" customFormat="1" x14ac:dyDescent="0.15">
      <c r="B191" s="105"/>
      <c r="C191" s="106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9"/>
      <c r="AH191" s="26" t="s">
        <v>9</v>
      </c>
      <c r="AI191" s="27">
        <f>+COUNTA(C192:AG193)</f>
        <v>0</v>
      </c>
      <c r="AL191" s="58"/>
    </row>
    <row r="192" spans="2:38" s="25" customFormat="1" x14ac:dyDescent="0.15">
      <c r="B192" s="110" t="s">
        <v>7</v>
      </c>
      <c r="C192" s="112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14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111"/>
      <c r="C193" s="113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15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7" t="str">
        <f>IF(7&gt;AI188,"対象外",IF(AL192&gt;=AI186,"OK","NG"))</f>
        <v>対象外</v>
      </c>
    </row>
    <row r="194" spans="2:38" hidden="1" x14ac:dyDescent="0.15">
      <c r="B194" s="60" t="s">
        <v>33</v>
      </c>
      <c r="C194" s="44" t="e">
        <f t="shared" ref="C194:AG194" si="80">IF(AND(DAY(C186)&gt;=22,DAY(C186)&lt;=28,C187="土"),1,0)</f>
        <v>#VALUE!</v>
      </c>
      <c r="D194" s="44" t="e">
        <f t="shared" si="80"/>
        <v>#VALUE!</v>
      </c>
      <c r="E194" s="44" t="e">
        <f t="shared" si="80"/>
        <v>#VALUE!</v>
      </c>
      <c r="F194" s="44" t="e">
        <f t="shared" si="80"/>
        <v>#VALUE!</v>
      </c>
      <c r="G194" s="44" t="e">
        <f t="shared" si="80"/>
        <v>#VALUE!</v>
      </c>
      <c r="H194" s="44" t="e">
        <f t="shared" si="80"/>
        <v>#VALUE!</v>
      </c>
      <c r="I194" s="44" t="e">
        <f t="shared" si="80"/>
        <v>#VALUE!</v>
      </c>
      <c r="J194" s="44" t="e">
        <f t="shared" si="80"/>
        <v>#VALUE!</v>
      </c>
      <c r="K194" s="44" t="e">
        <f t="shared" si="80"/>
        <v>#VALUE!</v>
      </c>
      <c r="L194" s="44" t="e">
        <f t="shared" si="80"/>
        <v>#VALUE!</v>
      </c>
      <c r="M194" s="44" t="e">
        <f t="shared" si="80"/>
        <v>#VALUE!</v>
      </c>
      <c r="N194" s="44" t="e">
        <f t="shared" si="80"/>
        <v>#VALUE!</v>
      </c>
      <c r="O194" s="44" t="e">
        <f t="shared" si="80"/>
        <v>#VALUE!</v>
      </c>
      <c r="P194" s="44" t="e">
        <f t="shared" si="80"/>
        <v>#VALUE!</v>
      </c>
      <c r="Q194" s="44" t="e">
        <f t="shared" si="80"/>
        <v>#VALUE!</v>
      </c>
      <c r="R194" s="44" t="e">
        <f t="shared" si="80"/>
        <v>#VALUE!</v>
      </c>
      <c r="S194" s="44" t="e">
        <f t="shared" si="80"/>
        <v>#VALUE!</v>
      </c>
      <c r="T194" s="44" t="e">
        <f t="shared" si="80"/>
        <v>#VALUE!</v>
      </c>
      <c r="U194" s="44" t="e">
        <f t="shared" si="80"/>
        <v>#VALUE!</v>
      </c>
      <c r="V194" s="44" t="e">
        <f t="shared" si="80"/>
        <v>#VALUE!</v>
      </c>
      <c r="W194" s="44" t="e">
        <f t="shared" si="80"/>
        <v>#VALUE!</v>
      </c>
      <c r="X194" s="44" t="e">
        <f t="shared" si="80"/>
        <v>#VALUE!</v>
      </c>
      <c r="Y194" s="44" t="e">
        <f t="shared" si="80"/>
        <v>#VALUE!</v>
      </c>
      <c r="Z194" s="44" t="e">
        <f t="shared" si="80"/>
        <v>#VALUE!</v>
      </c>
      <c r="AA194" s="44" t="e">
        <f t="shared" si="80"/>
        <v>#VALUE!</v>
      </c>
      <c r="AB194" s="44" t="e">
        <f t="shared" si="80"/>
        <v>#VALUE!</v>
      </c>
      <c r="AC194" s="44" t="e">
        <f t="shared" si="80"/>
        <v>#VALUE!</v>
      </c>
      <c r="AD194" s="44" t="e">
        <f t="shared" si="80"/>
        <v>#VALUE!</v>
      </c>
      <c r="AE194" s="44" t="e">
        <f t="shared" si="80"/>
        <v>#VALUE!</v>
      </c>
      <c r="AF194" s="44" t="e">
        <f t="shared" si="80"/>
        <v>#VALUE!</v>
      </c>
      <c r="AG194" s="44" t="e">
        <f t="shared" si="80"/>
        <v>#VALUE!</v>
      </c>
      <c r="AH194" s="45" t="s">
        <v>19</v>
      </c>
      <c r="AI194" s="46">
        <f>_xlfn.AGGREGATE(9,6,C194:AG194)</f>
        <v>0</v>
      </c>
      <c r="AJ194" s="28"/>
    </row>
    <row r="195" spans="2:38" hidden="1" x14ac:dyDescent="0.15">
      <c r="B195" s="60" t="s">
        <v>34</v>
      </c>
      <c r="C195" s="47" t="e">
        <f t="shared" ref="C195:AG195" si="81">IF(AND(DAY(C186)&gt;=22,DAY(C186)&lt;=28,C187="土",OR(C192="休",C192="雨")),1,0)</f>
        <v>#VALUE!</v>
      </c>
      <c r="D195" s="47" t="e">
        <f t="shared" si="81"/>
        <v>#VALUE!</v>
      </c>
      <c r="E195" s="47" t="e">
        <f t="shared" si="81"/>
        <v>#VALUE!</v>
      </c>
      <c r="F195" s="47" t="e">
        <f t="shared" si="81"/>
        <v>#VALUE!</v>
      </c>
      <c r="G195" s="47" t="e">
        <f t="shared" si="81"/>
        <v>#VALUE!</v>
      </c>
      <c r="H195" s="47" t="e">
        <f t="shared" si="81"/>
        <v>#VALUE!</v>
      </c>
      <c r="I195" s="47" t="e">
        <f t="shared" si="81"/>
        <v>#VALUE!</v>
      </c>
      <c r="J195" s="47" t="e">
        <f t="shared" si="81"/>
        <v>#VALUE!</v>
      </c>
      <c r="K195" s="47" t="e">
        <f t="shared" si="81"/>
        <v>#VALUE!</v>
      </c>
      <c r="L195" s="47" t="e">
        <f t="shared" si="81"/>
        <v>#VALUE!</v>
      </c>
      <c r="M195" s="47" t="e">
        <f t="shared" si="81"/>
        <v>#VALUE!</v>
      </c>
      <c r="N195" s="47" t="e">
        <f t="shared" si="81"/>
        <v>#VALUE!</v>
      </c>
      <c r="O195" s="47" t="e">
        <f t="shared" si="81"/>
        <v>#VALUE!</v>
      </c>
      <c r="P195" s="47" t="e">
        <f t="shared" si="81"/>
        <v>#VALUE!</v>
      </c>
      <c r="Q195" s="47" t="e">
        <f t="shared" si="81"/>
        <v>#VALUE!</v>
      </c>
      <c r="R195" s="47" t="e">
        <f t="shared" si="81"/>
        <v>#VALUE!</v>
      </c>
      <c r="S195" s="47" t="e">
        <f t="shared" si="81"/>
        <v>#VALUE!</v>
      </c>
      <c r="T195" s="47" t="e">
        <f t="shared" si="81"/>
        <v>#VALUE!</v>
      </c>
      <c r="U195" s="47" t="e">
        <f t="shared" si="81"/>
        <v>#VALUE!</v>
      </c>
      <c r="V195" s="47" t="e">
        <f t="shared" si="81"/>
        <v>#VALUE!</v>
      </c>
      <c r="W195" s="47" t="e">
        <f t="shared" si="81"/>
        <v>#VALUE!</v>
      </c>
      <c r="X195" s="47" t="e">
        <f t="shared" si="81"/>
        <v>#VALUE!</v>
      </c>
      <c r="Y195" s="47" t="e">
        <f t="shared" si="81"/>
        <v>#VALUE!</v>
      </c>
      <c r="Z195" s="47" t="e">
        <f t="shared" si="81"/>
        <v>#VALUE!</v>
      </c>
      <c r="AA195" s="47" t="e">
        <f t="shared" si="81"/>
        <v>#VALUE!</v>
      </c>
      <c r="AB195" s="47" t="e">
        <f t="shared" si="81"/>
        <v>#VALUE!</v>
      </c>
      <c r="AC195" s="47" t="e">
        <f t="shared" si="81"/>
        <v>#VALUE!</v>
      </c>
      <c r="AD195" s="47" t="e">
        <f t="shared" si="81"/>
        <v>#VALUE!</v>
      </c>
      <c r="AE195" s="47" t="e">
        <f t="shared" si="81"/>
        <v>#VALUE!</v>
      </c>
      <c r="AF195" s="47" t="e">
        <f t="shared" si="81"/>
        <v>#VALUE!</v>
      </c>
      <c r="AG195" s="47" t="e">
        <f t="shared" si="81"/>
        <v>#VALUE!</v>
      </c>
      <c r="AH195" s="48" t="s">
        <v>20</v>
      </c>
      <c r="AI195" s="46">
        <f>_xlfn.AGGREGATE(9,6,C195:AG195)</f>
        <v>0</v>
      </c>
      <c r="AJ195" s="28"/>
    </row>
    <row r="196" spans="2:38" hidden="1" x14ac:dyDescent="0.15">
      <c r="B196" s="60" t="s">
        <v>35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2">IF(AND(DAY(E186)&gt;=8,DAY(E186)&lt;=14,E187="土"),1,0)</f>
        <v>#VALUE!</v>
      </c>
      <c r="F196" s="44" t="e">
        <f t="shared" si="82"/>
        <v>#VALUE!</v>
      </c>
      <c r="G196" s="44" t="e">
        <f t="shared" si="82"/>
        <v>#VALUE!</v>
      </c>
      <c r="H196" s="44" t="e">
        <f t="shared" si="82"/>
        <v>#VALUE!</v>
      </c>
      <c r="I196" s="44" t="e">
        <f t="shared" si="82"/>
        <v>#VALUE!</v>
      </c>
      <c r="J196" s="44" t="e">
        <f t="shared" si="82"/>
        <v>#VALUE!</v>
      </c>
      <c r="K196" s="44" t="e">
        <f t="shared" si="82"/>
        <v>#VALUE!</v>
      </c>
      <c r="L196" s="44" t="e">
        <f t="shared" si="82"/>
        <v>#VALUE!</v>
      </c>
      <c r="M196" s="44" t="e">
        <f t="shared" si="82"/>
        <v>#VALUE!</v>
      </c>
      <c r="N196" s="44" t="e">
        <f t="shared" si="82"/>
        <v>#VALUE!</v>
      </c>
      <c r="O196" s="44" t="e">
        <f t="shared" si="82"/>
        <v>#VALUE!</v>
      </c>
      <c r="P196" s="44" t="e">
        <f t="shared" si="82"/>
        <v>#VALUE!</v>
      </c>
      <c r="Q196" s="44" t="e">
        <f t="shared" si="82"/>
        <v>#VALUE!</v>
      </c>
      <c r="R196" s="44" t="e">
        <f t="shared" si="82"/>
        <v>#VALUE!</v>
      </c>
      <c r="S196" s="44" t="e">
        <f t="shared" si="82"/>
        <v>#VALUE!</v>
      </c>
      <c r="T196" s="44" t="e">
        <f t="shared" si="82"/>
        <v>#VALUE!</v>
      </c>
      <c r="U196" s="44" t="e">
        <f t="shared" si="82"/>
        <v>#VALUE!</v>
      </c>
      <c r="V196" s="44" t="e">
        <f t="shared" si="82"/>
        <v>#VALUE!</v>
      </c>
      <c r="W196" s="44" t="e">
        <f t="shared" si="82"/>
        <v>#VALUE!</v>
      </c>
      <c r="X196" s="44" t="e">
        <f t="shared" si="82"/>
        <v>#VALUE!</v>
      </c>
      <c r="Y196" s="44" t="e">
        <f t="shared" si="82"/>
        <v>#VALUE!</v>
      </c>
      <c r="Z196" s="44" t="e">
        <f t="shared" si="82"/>
        <v>#VALUE!</v>
      </c>
      <c r="AA196" s="44" t="e">
        <f t="shared" si="82"/>
        <v>#VALUE!</v>
      </c>
      <c r="AB196" s="44" t="e">
        <f t="shared" si="82"/>
        <v>#VALUE!</v>
      </c>
      <c r="AC196" s="44" t="e">
        <f t="shared" si="82"/>
        <v>#VALUE!</v>
      </c>
      <c r="AD196" s="44" t="e">
        <f t="shared" si="82"/>
        <v>#VALUE!</v>
      </c>
      <c r="AE196" s="44" t="e">
        <f t="shared" si="82"/>
        <v>#VALUE!</v>
      </c>
      <c r="AF196" s="44" t="e">
        <f t="shared" si="82"/>
        <v>#VALUE!</v>
      </c>
      <c r="AG196" s="44" t="e">
        <f t="shared" si="82"/>
        <v>#VALUE!</v>
      </c>
      <c r="AH196" s="45" t="s">
        <v>19</v>
      </c>
      <c r="AI196" s="46">
        <f>_xlfn.AGGREGATE(9,6,C196:AG196)</f>
        <v>0</v>
      </c>
      <c r="AJ196" s="28"/>
    </row>
    <row r="197" spans="2:38" hidden="1" x14ac:dyDescent="0.15">
      <c r="B197" s="60" t="s">
        <v>36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3">IF(AND(DAY(E186)&gt;=8,DAY(E186)&lt;=14,E187="土",OR(E192="休",E192="雨")),1,0)</f>
        <v>#VALUE!</v>
      </c>
      <c r="F197" s="47" t="e">
        <f t="shared" si="83"/>
        <v>#VALUE!</v>
      </c>
      <c r="G197" s="47" t="e">
        <f t="shared" si="83"/>
        <v>#VALUE!</v>
      </c>
      <c r="H197" s="47" t="e">
        <f t="shared" si="83"/>
        <v>#VALUE!</v>
      </c>
      <c r="I197" s="47" t="e">
        <f t="shared" si="83"/>
        <v>#VALUE!</v>
      </c>
      <c r="J197" s="47" t="e">
        <f t="shared" si="83"/>
        <v>#VALUE!</v>
      </c>
      <c r="K197" s="47" t="e">
        <f t="shared" si="83"/>
        <v>#VALUE!</v>
      </c>
      <c r="L197" s="47" t="e">
        <f t="shared" si="83"/>
        <v>#VALUE!</v>
      </c>
      <c r="M197" s="47" t="e">
        <f t="shared" si="83"/>
        <v>#VALUE!</v>
      </c>
      <c r="N197" s="47" t="e">
        <f t="shared" si="83"/>
        <v>#VALUE!</v>
      </c>
      <c r="O197" s="47" t="e">
        <f t="shared" si="83"/>
        <v>#VALUE!</v>
      </c>
      <c r="P197" s="47" t="e">
        <f t="shared" si="83"/>
        <v>#VALUE!</v>
      </c>
      <c r="Q197" s="47" t="e">
        <f t="shared" si="83"/>
        <v>#VALUE!</v>
      </c>
      <c r="R197" s="47" t="e">
        <f t="shared" si="83"/>
        <v>#VALUE!</v>
      </c>
      <c r="S197" s="47" t="e">
        <f t="shared" si="83"/>
        <v>#VALUE!</v>
      </c>
      <c r="T197" s="47" t="e">
        <f t="shared" si="83"/>
        <v>#VALUE!</v>
      </c>
      <c r="U197" s="47" t="e">
        <f t="shared" si="83"/>
        <v>#VALUE!</v>
      </c>
      <c r="V197" s="47" t="e">
        <f t="shared" si="83"/>
        <v>#VALUE!</v>
      </c>
      <c r="W197" s="47" t="e">
        <f t="shared" si="83"/>
        <v>#VALUE!</v>
      </c>
      <c r="X197" s="47" t="e">
        <f t="shared" si="83"/>
        <v>#VALUE!</v>
      </c>
      <c r="Y197" s="47" t="e">
        <f t="shared" si="83"/>
        <v>#VALUE!</v>
      </c>
      <c r="Z197" s="47" t="e">
        <f t="shared" si="83"/>
        <v>#VALUE!</v>
      </c>
      <c r="AA197" s="47" t="e">
        <f t="shared" si="83"/>
        <v>#VALUE!</v>
      </c>
      <c r="AB197" s="47" t="e">
        <f t="shared" si="83"/>
        <v>#VALUE!</v>
      </c>
      <c r="AC197" s="47" t="e">
        <f t="shared" si="83"/>
        <v>#VALUE!</v>
      </c>
      <c r="AD197" s="47" t="e">
        <f t="shared" si="83"/>
        <v>#VALUE!</v>
      </c>
      <c r="AE197" s="47" t="e">
        <f t="shared" si="83"/>
        <v>#VALUE!</v>
      </c>
      <c r="AF197" s="47" t="e">
        <f t="shared" si="83"/>
        <v>#VALUE!</v>
      </c>
      <c r="AG197" s="47" t="e">
        <f t="shared" si="83"/>
        <v>#VALUE!</v>
      </c>
      <c r="AH197" s="48" t="s">
        <v>20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58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116" t="e">
        <f>C202</f>
        <v>#VALUE!</v>
      </c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2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4">C201+1</f>
        <v>#VALUE!</v>
      </c>
      <c r="E201" s="22" t="e">
        <f t="shared" si="84"/>
        <v>#VALUE!</v>
      </c>
      <c r="F201" s="22" t="e">
        <f t="shared" si="84"/>
        <v>#VALUE!</v>
      </c>
      <c r="G201" s="22" t="e">
        <f t="shared" si="84"/>
        <v>#VALUE!</v>
      </c>
      <c r="H201" s="22" t="e">
        <f t="shared" si="84"/>
        <v>#VALUE!</v>
      </c>
      <c r="I201" s="22" t="e">
        <f t="shared" si="84"/>
        <v>#VALUE!</v>
      </c>
      <c r="J201" s="22" t="e">
        <f t="shared" si="84"/>
        <v>#VALUE!</v>
      </c>
      <c r="K201" s="22" t="e">
        <f t="shared" si="84"/>
        <v>#VALUE!</v>
      </c>
      <c r="L201" s="22" t="e">
        <f t="shared" si="84"/>
        <v>#VALUE!</v>
      </c>
      <c r="M201" s="22" t="e">
        <f t="shared" si="84"/>
        <v>#VALUE!</v>
      </c>
      <c r="N201" s="22" t="e">
        <f t="shared" si="84"/>
        <v>#VALUE!</v>
      </c>
      <c r="O201" s="22" t="e">
        <f t="shared" si="84"/>
        <v>#VALUE!</v>
      </c>
      <c r="P201" s="22" t="e">
        <f t="shared" si="84"/>
        <v>#VALUE!</v>
      </c>
      <c r="Q201" s="22" t="e">
        <f t="shared" si="84"/>
        <v>#VALUE!</v>
      </c>
      <c r="R201" s="22" t="e">
        <f t="shared" si="84"/>
        <v>#VALUE!</v>
      </c>
      <c r="S201" s="22" t="e">
        <f t="shared" si="84"/>
        <v>#VALUE!</v>
      </c>
      <c r="T201" s="22" t="e">
        <f t="shared" si="84"/>
        <v>#VALUE!</v>
      </c>
      <c r="U201" s="22" t="e">
        <f t="shared" si="84"/>
        <v>#VALUE!</v>
      </c>
      <c r="V201" s="22" t="e">
        <f t="shared" si="84"/>
        <v>#VALUE!</v>
      </c>
      <c r="W201" s="22" t="e">
        <f t="shared" si="84"/>
        <v>#VALUE!</v>
      </c>
      <c r="X201" s="22" t="e">
        <f t="shared" si="84"/>
        <v>#VALUE!</v>
      </c>
      <c r="Y201" s="22" t="e">
        <f t="shared" si="84"/>
        <v>#VALUE!</v>
      </c>
      <c r="Z201" s="22" t="e">
        <f t="shared" si="84"/>
        <v>#VALUE!</v>
      </c>
      <c r="AA201" s="22" t="e">
        <f t="shared" si="84"/>
        <v>#VALUE!</v>
      </c>
      <c r="AB201" s="22" t="e">
        <f t="shared" si="84"/>
        <v>#VALUE!</v>
      </c>
      <c r="AC201" s="22" t="e">
        <f t="shared" si="84"/>
        <v>#VALUE!</v>
      </c>
      <c r="AD201" s="22" t="e">
        <f t="shared" si="84"/>
        <v>#VALUE!</v>
      </c>
      <c r="AE201" s="22" t="e">
        <f t="shared" si="84"/>
        <v>#VALUE!</v>
      </c>
      <c r="AF201" s="22" t="e">
        <f t="shared" si="84"/>
        <v>#VALUE!</v>
      </c>
      <c r="AG201" s="22" t="e">
        <f t="shared" si="84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5">IF(D201&gt;$G$5,"",IF(C202=EOMONTH(DATE($C199,$D199,1),0),"",IF(C202="","",C202+1)))</f>
        <v>#VALUE!</v>
      </c>
      <c r="E202" s="22" t="e">
        <f t="shared" si="85"/>
        <v>#VALUE!</v>
      </c>
      <c r="F202" s="22" t="e">
        <f t="shared" si="85"/>
        <v>#VALUE!</v>
      </c>
      <c r="G202" s="22" t="e">
        <f t="shared" si="85"/>
        <v>#VALUE!</v>
      </c>
      <c r="H202" s="22" t="e">
        <f t="shared" si="85"/>
        <v>#VALUE!</v>
      </c>
      <c r="I202" s="22" t="e">
        <f t="shared" si="85"/>
        <v>#VALUE!</v>
      </c>
      <c r="J202" s="22" t="e">
        <f t="shared" si="85"/>
        <v>#VALUE!</v>
      </c>
      <c r="K202" s="22" t="e">
        <f t="shared" si="85"/>
        <v>#VALUE!</v>
      </c>
      <c r="L202" s="22" t="e">
        <f t="shared" si="85"/>
        <v>#VALUE!</v>
      </c>
      <c r="M202" s="22" t="e">
        <f t="shared" si="85"/>
        <v>#VALUE!</v>
      </c>
      <c r="N202" s="22" t="e">
        <f t="shared" si="85"/>
        <v>#VALUE!</v>
      </c>
      <c r="O202" s="22" t="e">
        <f t="shared" si="85"/>
        <v>#VALUE!</v>
      </c>
      <c r="P202" s="22" t="e">
        <f t="shared" si="85"/>
        <v>#VALUE!</v>
      </c>
      <c r="Q202" s="22" t="e">
        <f t="shared" si="85"/>
        <v>#VALUE!</v>
      </c>
      <c r="R202" s="22" t="e">
        <f t="shared" si="85"/>
        <v>#VALUE!</v>
      </c>
      <c r="S202" s="22" t="e">
        <f t="shared" si="85"/>
        <v>#VALUE!</v>
      </c>
      <c r="T202" s="22" t="e">
        <f t="shared" si="85"/>
        <v>#VALUE!</v>
      </c>
      <c r="U202" s="22" t="e">
        <f t="shared" si="85"/>
        <v>#VALUE!</v>
      </c>
      <c r="V202" s="22" t="e">
        <f t="shared" si="85"/>
        <v>#VALUE!</v>
      </c>
      <c r="W202" s="22" t="e">
        <f t="shared" si="85"/>
        <v>#VALUE!</v>
      </c>
      <c r="X202" s="22" t="e">
        <f t="shared" si="85"/>
        <v>#VALUE!</v>
      </c>
      <c r="Y202" s="22" t="e">
        <f t="shared" si="85"/>
        <v>#VALUE!</v>
      </c>
      <c r="Z202" s="22" t="e">
        <f t="shared" si="85"/>
        <v>#VALUE!</v>
      </c>
      <c r="AA202" s="22" t="e">
        <f t="shared" si="85"/>
        <v>#VALUE!</v>
      </c>
      <c r="AB202" s="22" t="e">
        <f t="shared" si="85"/>
        <v>#VALUE!</v>
      </c>
      <c r="AC202" s="22" t="e">
        <f t="shared" si="85"/>
        <v>#VALUE!</v>
      </c>
      <c r="AD202" s="22" t="e">
        <f t="shared" si="85"/>
        <v>#VALUE!</v>
      </c>
      <c r="AE202" s="22" t="e">
        <f t="shared" si="85"/>
        <v>#VALUE!</v>
      </c>
      <c r="AF202" s="22" t="e">
        <f t="shared" si="85"/>
        <v>#VALUE!</v>
      </c>
      <c r="AG202" s="22" t="e">
        <f t="shared" si="85"/>
        <v>#VALUE!</v>
      </c>
      <c r="AH202" s="23" t="s">
        <v>16</v>
      </c>
      <c r="AI202" s="59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61" t="str">
        <f>IFERROR(TEXT(WEEKDAY(+C202),"aaa"),"")</f>
        <v/>
      </c>
      <c r="D203" s="61" t="str">
        <f t="shared" ref="D203:AG203" si="86">IFERROR(TEXT(WEEKDAY(+D202),"aaa"),"")</f>
        <v/>
      </c>
      <c r="E203" s="61" t="str">
        <f t="shared" si="86"/>
        <v/>
      </c>
      <c r="F203" s="61" t="str">
        <f t="shared" si="86"/>
        <v/>
      </c>
      <c r="G203" s="61" t="str">
        <f t="shared" si="86"/>
        <v/>
      </c>
      <c r="H203" s="61" t="str">
        <f t="shared" si="86"/>
        <v/>
      </c>
      <c r="I203" s="61" t="str">
        <f t="shared" si="86"/>
        <v/>
      </c>
      <c r="J203" s="61" t="str">
        <f t="shared" si="86"/>
        <v/>
      </c>
      <c r="K203" s="61" t="str">
        <f t="shared" si="86"/>
        <v/>
      </c>
      <c r="L203" s="61" t="str">
        <f t="shared" si="86"/>
        <v/>
      </c>
      <c r="M203" s="61" t="str">
        <f t="shared" si="86"/>
        <v/>
      </c>
      <c r="N203" s="61" t="str">
        <f t="shared" si="86"/>
        <v/>
      </c>
      <c r="O203" s="61" t="str">
        <f t="shared" si="86"/>
        <v/>
      </c>
      <c r="P203" s="61" t="str">
        <f t="shared" si="86"/>
        <v/>
      </c>
      <c r="Q203" s="61" t="str">
        <f t="shared" si="86"/>
        <v/>
      </c>
      <c r="R203" s="61" t="str">
        <f t="shared" si="86"/>
        <v/>
      </c>
      <c r="S203" s="61" t="str">
        <f t="shared" si="86"/>
        <v/>
      </c>
      <c r="T203" s="61" t="str">
        <f t="shared" si="86"/>
        <v/>
      </c>
      <c r="U203" s="61" t="str">
        <f t="shared" si="86"/>
        <v/>
      </c>
      <c r="V203" s="61" t="str">
        <f t="shared" si="86"/>
        <v/>
      </c>
      <c r="W203" s="61" t="str">
        <f t="shared" si="86"/>
        <v/>
      </c>
      <c r="X203" s="61" t="str">
        <f t="shared" si="86"/>
        <v/>
      </c>
      <c r="Y203" s="61" t="str">
        <f t="shared" si="86"/>
        <v/>
      </c>
      <c r="Z203" s="61" t="str">
        <f t="shared" si="86"/>
        <v/>
      </c>
      <c r="AA203" s="61" t="str">
        <f t="shared" si="86"/>
        <v/>
      </c>
      <c r="AB203" s="61" t="str">
        <f t="shared" si="86"/>
        <v/>
      </c>
      <c r="AC203" s="61" t="str">
        <f t="shared" si="86"/>
        <v/>
      </c>
      <c r="AD203" s="61" t="str">
        <f t="shared" si="86"/>
        <v/>
      </c>
      <c r="AE203" s="61" t="str">
        <f t="shared" si="86"/>
        <v/>
      </c>
      <c r="AF203" s="61" t="str">
        <f t="shared" si="86"/>
        <v/>
      </c>
      <c r="AG203" s="61" t="str">
        <f t="shared" si="86"/>
        <v/>
      </c>
      <c r="AH203" s="23" t="s">
        <v>18</v>
      </c>
      <c r="AI203" s="59">
        <f>+COUNTIF(C204:AG204,"夏休")+COUNTIF(C204:AG204,"冬休")+COUNTIF(C204:AG204,"中止")</f>
        <v>0</v>
      </c>
      <c r="AL203" s="58"/>
    </row>
    <row r="204" spans="2:38" s="25" customFormat="1" ht="13.5" customHeight="1" x14ac:dyDescent="0.15">
      <c r="B204" s="83" t="s">
        <v>17</v>
      </c>
      <c r="C204" s="85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104"/>
      <c r="AH204" s="26" t="s">
        <v>2</v>
      </c>
      <c r="AI204" s="27">
        <f>COUNT(C202:AG202)-AI203</f>
        <v>0</v>
      </c>
      <c r="AL204" s="58"/>
    </row>
    <row r="205" spans="2:38" s="25" customFormat="1" ht="13.5" customHeight="1" x14ac:dyDescent="0.15">
      <c r="B205" s="84"/>
      <c r="C205" s="85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104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58"/>
    </row>
    <row r="206" spans="2:38" s="25" customFormat="1" ht="13.5" customHeight="1" x14ac:dyDescent="0.15">
      <c r="B206" s="105" t="s">
        <v>0</v>
      </c>
      <c r="C206" s="106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9"/>
      <c r="AH206" s="26" t="s">
        <v>8</v>
      </c>
      <c r="AI206" s="29" t="e">
        <f>+AI205/AI204</f>
        <v>#DIV/0!</v>
      </c>
      <c r="AL206" s="58"/>
    </row>
    <row r="207" spans="2:38" s="25" customFormat="1" x14ac:dyDescent="0.15">
      <c r="B207" s="105"/>
      <c r="C207" s="106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9"/>
      <c r="AH207" s="26" t="s">
        <v>9</v>
      </c>
      <c r="AI207" s="27">
        <f>+COUNTA(C208:AG209)</f>
        <v>0</v>
      </c>
      <c r="AL207" s="58"/>
    </row>
    <row r="208" spans="2:38" s="25" customFormat="1" x14ac:dyDescent="0.15">
      <c r="B208" s="110" t="s">
        <v>7</v>
      </c>
      <c r="C208" s="112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14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111"/>
      <c r="C209" s="113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15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7" t="str">
        <f>IF(7&gt;AI204,"対象外",IF(AL208&gt;=AI202,"OK","NG"))</f>
        <v>対象外</v>
      </c>
    </row>
    <row r="210" spans="2:38" hidden="1" x14ac:dyDescent="0.15">
      <c r="B210" s="60" t="s">
        <v>33</v>
      </c>
      <c r="C210" s="44" t="e">
        <f t="shared" ref="C210:AG210" si="87">IF(AND(DAY(C202)&gt;=22,DAY(C202)&lt;=28,C203="土"),1,0)</f>
        <v>#VALUE!</v>
      </c>
      <c r="D210" s="44" t="e">
        <f t="shared" si="87"/>
        <v>#VALUE!</v>
      </c>
      <c r="E210" s="44" t="e">
        <f t="shared" si="87"/>
        <v>#VALUE!</v>
      </c>
      <c r="F210" s="44" t="e">
        <f t="shared" si="87"/>
        <v>#VALUE!</v>
      </c>
      <c r="G210" s="44" t="e">
        <f t="shared" si="87"/>
        <v>#VALUE!</v>
      </c>
      <c r="H210" s="44" t="e">
        <f t="shared" si="87"/>
        <v>#VALUE!</v>
      </c>
      <c r="I210" s="44" t="e">
        <f t="shared" si="87"/>
        <v>#VALUE!</v>
      </c>
      <c r="J210" s="44" t="e">
        <f t="shared" si="87"/>
        <v>#VALUE!</v>
      </c>
      <c r="K210" s="44" t="e">
        <f t="shared" si="87"/>
        <v>#VALUE!</v>
      </c>
      <c r="L210" s="44" t="e">
        <f t="shared" si="87"/>
        <v>#VALUE!</v>
      </c>
      <c r="M210" s="44" t="e">
        <f t="shared" si="87"/>
        <v>#VALUE!</v>
      </c>
      <c r="N210" s="44" t="e">
        <f t="shared" si="87"/>
        <v>#VALUE!</v>
      </c>
      <c r="O210" s="44" t="e">
        <f t="shared" si="87"/>
        <v>#VALUE!</v>
      </c>
      <c r="P210" s="44" t="e">
        <f t="shared" si="87"/>
        <v>#VALUE!</v>
      </c>
      <c r="Q210" s="44" t="e">
        <f t="shared" si="87"/>
        <v>#VALUE!</v>
      </c>
      <c r="R210" s="44" t="e">
        <f t="shared" si="87"/>
        <v>#VALUE!</v>
      </c>
      <c r="S210" s="44" t="e">
        <f t="shared" si="87"/>
        <v>#VALUE!</v>
      </c>
      <c r="T210" s="44" t="e">
        <f t="shared" si="87"/>
        <v>#VALUE!</v>
      </c>
      <c r="U210" s="44" t="e">
        <f t="shared" si="87"/>
        <v>#VALUE!</v>
      </c>
      <c r="V210" s="44" t="e">
        <f t="shared" si="87"/>
        <v>#VALUE!</v>
      </c>
      <c r="W210" s="44" t="e">
        <f t="shared" si="87"/>
        <v>#VALUE!</v>
      </c>
      <c r="X210" s="44" t="e">
        <f t="shared" si="87"/>
        <v>#VALUE!</v>
      </c>
      <c r="Y210" s="44" t="e">
        <f t="shared" si="87"/>
        <v>#VALUE!</v>
      </c>
      <c r="Z210" s="44" t="e">
        <f t="shared" si="87"/>
        <v>#VALUE!</v>
      </c>
      <c r="AA210" s="44" t="e">
        <f t="shared" si="87"/>
        <v>#VALUE!</v>
      </c>
      <c r="AB210" s="44" t="e">
        <f t="shared" si="87"/>
        <v>#VALUE!</v>
      </c>
      <c r="AC210" s="44" t="e">
        <f t="shared" si="87"/>
        <v>#VALUE!</v>
      </c>
      <c r="AD210" s="44" t="e">
        <f t="shared" si="87"/>
        <v>#VALUE!</v>
      </c>
      <c r="AE210" s="44" t="e">
        <f t="shared" si="87"/>
        <v>#VALUE!</v>
      </c>
      <c r="AF210" s="44" t="e">
        <f t="shared" si="87"/>
        <v>#VALUE!</v>
      </c>
      <c r="AG210" s="44" t="e">
        <f t="shared" si="87"/>
        <v>#VALUE!</v>
      </c>
      <c r="AH210" s="45" t="s">
        <v>19</v>
      </c>
      <c r="AI210" s="46">
        <f>_xlfn.AGGREGATE(9,6,C210:AG210)</f>
        <v>0</v>
      </c>
      <c r="AJ210" s="28"/>
    </row>
    <row r="211" spans="2:38" hidden="1" x14ac:dyDescent="0.15">
      <c r="B211" s="60" t="s">
        <v>34</v>
      </c>
      <c r="C211" s="47" t="e">
        <f t="shared" ref="C211:AG211" si="88">IF(AND(DAY(C202)&gt;=22,DAY(C202)&lt;=28,C203="土",OR(C208="休",C208="雨")),1,0)</f>
        <v>#VALUE!</v>
      </c>
      <c r="D211" s="47" t="e">
        <f t="shared" si="88"/>
        <v>#VALUE!</v>
      </c>
      <c r="E211" s="47" t="e">
        <f t="shared" si="88"/>
        <v>#VALUE!</v>
      </c>
      <c r="F211" s="47" t="e">
        <f t="shared" si="88"/>
        <v>#VALUE!</v>
      </c>
      <c r="G211" s="47" t="e">
        <f t="shared" si="88"/>
        <v>#VALUE!</v>
      </c>
      <c r="H211" s="47" t="e">
        <f t="shared" si="88"/>
        <v>#VALUE!</v>
      </c>
      <c r="I211" s="47" t="e">
        <f t="shared" si="88"/>
        <v>#VALUE!</v>
      </c>
      <c r="J211" s="47" t="e">
        <f t="shared" si="88"/>
        <v>#VALUE!</v>
      </c>
      <c r="K211" s="47" t="e">
        <f t="shared" si="88"/>
        <v>#VALUE!</v>
      </c>
      <c r="L211" s="47" t="e">
        <f t="shared" si="88"/>
        <v>#VALUE!</v>
      </c>
      <c r="M211" s="47" t="e">
        <f t="shared" si="88"/>
        <v>#VALUE!</v>
      </c>
      <c r="N211" s="47" t="e">
        <f t="shared" si="88"/>
        <v>#VALUE!</v>
      </c>
      <c r="O211" s="47" t="e">
        <f t="shared" si="88"/>
        <v>#VALUE!</v>
      </c>
      <c r="P211" s="47" t="e">
        <f t="shared" si="88"/>
        <v>#VALUE!</v>
      </c>
      <c r="Q211" s="47" t="e">
        <f t="shared" si="88"/>
        <v>#VALUE!</v>
      </c>
      <c r="R211" s="47" t="e">
        <f t="shared" si="88"/>
        <v>#VALUE!</v>
      </c>
      <c r="S211" s="47" t="e">
        <f t="shared" si="88"/>
        <v>#VALUE!</v>
      </c>
      <c r="T211" s="47" t="e">
        <f t="shared" si="88"/>
        <v>#VALUE!</v>
      </c>
      <c r="U211" s="47" t="e">
        <f t="shared" si="88"/>
        <v>#VALUE!</v>
      </c>
      <c r="V211" s="47" t="e">
        <f t="shared" si="88"/>
        <v>#VALUE!</v>
      </c>
      <c r="W211" s="47" t="e">
        <f t="shared" si="88"/>
        <v>#VALUE!</v>
      </c>
      <c r="X211" s="47" t="e">
        <f t="shared" si="88"/>
        <v>#VALUE!</v>
      </c>
      <c r="Y211" s="47" t="e">
        <f t="shared" si="88"/>
        <v>#VALUE!</v>
      </c>
      <c r="Z211" s="47" t="e">
        <f t="shared" si="88"/>
        <v>#VALUE!</v>
      </c>
      <c r="AA211" s="47" t="e">
        <f t="shared" si="88"/>
        <v>#VALUE!</v>
      </c>
      <c r="AB211" s="47" t="e">
        <f t="shared" si="88"/>
        <v>#VALUE!</v>
      </c>
      <c r="AC211" s="47" t="e">
        <f t="shared" si="88"/>
        <v>#VALUE!</v>
      </c>
      <c r="AD211" s="47" t="e">
        <f t="shared" si="88"/>
        <v>#VALUE!</v>
      </c>
      <c r="AE211" s="47" t="e">
        <f t="shared" si="88"/>
        <v>#VALUE!</v>
      </c>
      <c r="AF211" s="47" t="e">
        <f t="shared" si="88"/>
        <v>#VALUE!</v>
      </c>
      <c r="AG211" s="47" t="e">
        <f t="shared" si="88"/>
        <v>#VALUE!</v>
      </c>
      <c r="AH211" s="48" t="s">
        <v>20</v>
      </c>
      <c r="AI211" s="46">
        <f>_xlfn.AGGREGATE(9,6,C211:AG211)</f>
        <v>0</v>
      </c>
      <c r="AJ211" s="28"/>
    </row>
    <row r="212" spans="2:38" hidden="1" x14ac:dyDescent="0.15">
      <c r="B212" s="60" t="s">
        <v>35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89">IF(AND(DAY(E202)&gt;=8,DAY(E202)&lt;=14,E203="土"),1,0)</f>
        <v>#VALUE!</v>
      </c>
      <c r="F212" s="44" t="e">
        <f t="shared" si="89"/>
        <v>#VALUE!</v>
      </c>
      <c r="G212" s="44" t="e">
        <f t="shared" si="89"/>
        <v>#VALUE!</v>
      </c>
      <c r="H212" s="44" t="e">
        <f t="shared" si="89"/>
        <v>#VALUE!</v>
      </c>
      <c r="I212" s="44" t="e">
        <f t="shared" si="89"/>
        <v>#VALUE!</v>
      </c>
      <c r="J212" s="44" t="e">
        <f t="shared" si="89"/>
        <v>#VALUE!</v>
      </c>
      <c r="K212" s="44" t="e">
        <f t="shared" si="89"/>
        <v>#VALUE!</v>
      </c>
      <c r="L212" s="44" t="e">
        <f t="shared" si="89"/>
        <v>#VALUE!</v>
      </c>
      <c r="M212" s="44" t="e">
        <f t="shared" si="89"/>
        <v>#VALUE!</v>
      </c>
      <c r="N212" s="44" t="e">
        <f t="shared" si="89"/>
        <v>#VALUE!</v>
      </c>
      <c r="O212" s="44" t="e">
        <f t="shared" si="89"/>
        <v>#VALUE!</v>
      </c>
      <c r="P212" s="44" t="e">
        <f t="shared" si="89"/>
        <v>#VALUE!</v>
      </c>
      <c r="Q212" s="44" t="e">
        <f t="shared" si="89"/>
        <v>#VALUE!</v>
      </c>
      <c r="R212" s="44" t="e">
        <f t="shared" si="89"/>
        <v>#VALUE!</v>
      </c>
      <c r="S212" s="44" t="e">
        <f t="shared" si="89"/>
        <v>#VALUE!</v>
      </c>
      <c r="T212" s="44" t="e">
        <f t="shared" si="89"/>
        <v>#VALUE!</v>
      </c>
      <c r="U212" s="44" t="e">
        <f t="shared" si="89"/>
        <v>#VALUE!</v>
      </c>
      <c r="V212" s="44" t="e">
        <f t="shared" si="89"/>
        <v>#VALUE!</v>
      </c>
      <c r="W212" s="44" t="e">
        <f t="shared" si="89"/>
        <v>#VALUE!</v>
      </c>
      <c r="X212" s="44" t="e">
        <f t="shared" si="89"/>
        <v>#VALUE!</v>
      </c>
      <c r="Y212" s="44" t="e">
        <f t="shared" si="89"/>
        <v>#VALUE!</v>
      </c>
      <c r="Z212" s="44" t="e">
        <f t="shared" si="89"/>
        <v>#VALUE!</v>
      </c>
      <c r="AA212" s="44" t="e">
        <f t="shared" si="89"/>
        <v>#VALUE!</v>
      </c>
      <c r="AB212" s="44" t="e">
        <f t="shared" si="89"/>
        <v>#VALUE!</v>
      </c>
      <c r="AC212" s="44" t="e">
        <f t="shared" si="89"/>
        <v>#VALUE!</v>
      </c>
      <c r="AD212" s="44" t="e">
        <f t="shared" si="89"/>
        <v>#VALUE!</v>
      </c>
      <c r="AE212" s="44" t="e">
        <f t="shared" si="89"/>
        <v>#VALUE!</v>
      </c>
      <c r="AF212" s="44" t="e">
        <f t="shared" si="89"/>
        <v>#VALUE!</v>
      </c>
      <c r="AG212" s="44" t="e">
        <f t="shared" si="89"/>
        <v>#VALUE!</v>
      </c>
      <c r="AH212" s="45" t="s">
        <v>19</v>
      </c>
      <c r="AI212" s="46">
        <f>_xlfn.AGGREGATE(9,6,C212:AG212)</f>
        <v>0</v>
      </c>
      <c r="AJ212" s="28"/>
    </row>
    <row r="213" spans="2:38" hidden="1" x14ac:dyDescent="0.15">
      <c r="B213" s="60" t="s">
        <v>36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0">IF(AND(DAY(E202)&gt;=8,DAY(E202)&lt;=14,E203="土",OR(E208="休",E208="雨")),1,0)</f>
        <v>#VALUE!</v>
      </c>
      <c r="F213" s="47" t="e">
        <f t="shared" si="90"/>
        <v>#VALUE!</v>
      </c>
      <c r="G213" s="47" t="e">
        <f t="shared" si="90"/>
        <v>#VALUE!</v>
      </c>
      <c r="H213" s="47" t="e">
        <f t="shared" si="90"/>
        <v>#VALUE!</v>
      </c>
      <c r="I213" s="47" t="e">
        <f t="shared" si="90"/>
        <v>#VALUE!</v>
      </c>
      <c r="J213" s="47" t="e">
        <f t="shared" si="90"/>
        <v>#VALUE!</v>
      </c>
      <c r="K213" s="47" t="e">
        <f t="shared" si="90"/>
        <v>#VALUE!</v>
      </c>
      <c r="L213" s="47" t="e">
        <f t="shared" si="90"/>
        <v>#VALUE!</v>
      </c>
      <c r="M213" s="47" t="e">
        <f t="shared" si="90"/>
        <v>#VALUE!</v>
      </c>
      <c r="N213" s="47" t="e">
        <f t="shared" si="90"/>
        <v>#VALUE!</v>
      </c>
      <c r="O213" s="47" t="e">
        <f t="shared" si="90"/>
        <v>#VALUE!</v>
      </c>
      <c r="P213" s="47" t="e">
        <f t="shared" si="90"/>
        <v>#VALUE!</v>
      </c>
      <c r="Q213" s="47" t="e">
        <f t="shared" si="90"/>
        <v>#VALUE!</v>
      </c>
      <c r="R213" s="47" t="e">
        <f t="shared" si="90"/>
        <v>#VALUE!</v>
      </c>
      <c r="S213" s="47" t="e">
        <f t="shared" si="90"/>
        <v>#VALUE!</v>
      </c>
      <c r="T213" s="47" t="e">
        <f t="shared" si="90"/>
        <v>#VALUE!</v>
      </c>
      <c r="U213" s="47" t="e">
        <f t="shared" si="90"/>
        <v>#VALUE!</v>
      </c>
      <c r="V213" s="47" t="e">
        <f t="shared" si="90"/>
        <v>#VALUE!</v>
      </c>
      <c r="W213" s="47" t="e">
        <f t="shared" si="90"/>
        <v>#VALUE!</v>
      </c>
      <c r="X213" s="47" t="e">
        <f t="shared" si="90"/>
        <v>#VALUE!</v>
      </c>
      <c r="Y213" s="47" t="e">
        <f t="shared" si="90"/>
        <v>#VALUE!</v>
      </c>
      <c r="Z213" s="47" t="e">
        <f t="shared" si="90"/>
        <v>#VALUE!</v>
      </c>
      <c r="AA213" s="47" t="e">
        <f t="shared" si="90"/>
        <v>#VALUE!</v>
      </c>
      <c r="AB213" s="47" t="e">
        <f t="shared" si="90"/>
        <v>#VALUE!</v>
      </c>
      <c r="AC213" s="47" t="e">
        <f t="shared" si="90"/>
        <v>#VALUE!</v>
      </c>
      <c r="AD213" s="47" t="e">
        <f t="shared" si="90"/>
        <v>#VALUE!</v>
      </c>
      <c r="AE213" s="47" t="e">
        <f t="shared" si="90"/>
        <v>#VALUE!</v>
      </c>
      <c r="AF213" s="47" t="e">
        <f t="shared" si="90"/>
        <v>#VALUE!</v>
      </c>
      <c r="AG213" s="47" t="e">
        <f t="shared" si="90"/>
        <v>#VALUE!</v>
      </c>
      <c r="AH213" s="48" t="s">
        <v>20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58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116" t="e">
        <f>C218</f>
        <v>#VALUE!</v>
      </c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2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1">C217+1</f>
        <v>#VALUE!</v>
      </c>
      <c r="E217" s="22" t="e">
        <f t="shared" si="91"/>
        <v>#VALUE!</v>
      </c>
      <c r="F217" s="22" t="e">
        <f t="shared" si="91"/>
        <v>#VALUE!</v>
      </c>
      <c r="G217" s="22" t="e">
        <f t="shared" si="91"/>
        <v>#VALUE!</v>
      </c>
      <c r="H217" s="22" t="e">
        <f t="shared" si="91"/>
        <v>#VALUE!</v>
      </c>
      <c r="I217" s="22" t="e">
        <f t="shared" si="91"/>
        <v>#VALUE!</v>
      </c>
      <c r="J217" s="22" t="e">
        <f t="shared" si="91"/>
        <v>#VALUE!</v>
      </c>
      <c r="K217" s="22" t="e">
        <f t="shared" si="91"/>
        <v>#VALUE!</v>
      </c>
      <c r="L217" s="22" t="e">
        <f t="shared" si="91"/>
        <v>#VALUE!</v>
      </c>
      <c r="M217" s="22" t="e">
        <f t="shared" si="91"/>
        <v>#VALUE!</v>
      </c>
      <c r="N217" s="22" t="e">
        <f t="shared" si="91"/>
        <v>#VALUE!</v>
      </c>
      <c r="O217" s="22" t="e">
        <f t="shared" si="91"/>
        <v>#VALUE!</v>
      </c>
      <c r="P217" s="22" t="e">
        <f t="shared" si="91"/>
        <v>#VALUE!</v>
      </c>
      <c r="Q217" s="22" t="e">
        <f t="shared" si="91"/>
        <v>#VALUE!</v>
      </c>
      <c r="R217" s="22" t="e">
        <f t="shared" si="91"/>
        <v>#VALUE!</v>
      </c>
      <c r="S217" s="22" t="e">
        <f t="shared" si="91"/>
        <v>#VALUE!</v>
      </c>
      <c r="T217" s="22" t="e">
        <f t="shared" si="91"/>
        <v>#VALUE!</v>
      </c>
      <c r="U217" s="22" t="e">
        <f t="shared" si="91"/>
        <v>#VALUE!</v>
      </c>
      <c r="V217" s="22" t="e">
        <f t="shared" si="91"/>
        <v>#VALUE!</v>
      </c>
      <c r="W217" s="22" t="e">
        <f t="shared" si="91"/>
        <v>#VALUE!</v>
      </c>
      <c r="X217" s="22" t="e">
        <f t="shared" si="91"/>
        <v>#VALUE!</v>
      </c>
      <c r="Y217" s="22" t="e">
        <f t="shared" si="91"/>
        <v>#VALUE!</v>
      </c>
      <c r="Z217" s="22" t="e">
        <f t="shared" si="91"/>
        <v>#VALUE!</v>
      </c>
      <c r="AA217" s="22" t="e">
        <f t="shared" si="91"/>
        <v>#VALUE!</v>
      </c>
      <c r="AB217" s="22" t="e">
        <f t="shared" si="91"/>
        <v>#VALUE!</v>
      </c>
      <c r="AC217" s="22" t="e">
        <f t="shared" si="91"/>
        <v>#VALUE!</v>
      </c>
      <c r="AD217" s="22" t="e">
        <f t="shared" si="91"/>
        <v>#VALUE!</v>
      </c>
      <c r="AE217" s="22" t="e">
        <f t="shared" si="91"/>
        <v>#VALUE!</v>
      </c>
      <c r="AF217" s="22" t="e">
        <f t="shared" si="91"/>
        <v>#VALUE!</v>
      </c>
      <c r="AG217" s="22" t="e">
        <f t="shared" si="91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2">IF(D217&gt;$G$5,"",IF(C218=EOMONTH(DATE($C215,$D215,1),0),"",IF(C218="","",C218+1)))</f>
        <v>#VALUE!</v>
      </c>
      <c r="E218" s="22" t="e">
        <f t="shared" si="92"/>
        <v>#VALUE!</v>
      </c>
      <c r="F218" s="22" t="e">
        <f t="shared" si="92"/>
        <v>#VALUE!</v>
      </c>
      <c r="G218" s="22" t="e">
        <f t="shared" si="92"/>
        <v>#VALUE!</v>
      </c>
      <c r="H218" s="22" t="e">
        <f t="shared" si="92"/>
        <v>#VALUE!</v>
      </c>
      <c r="I218" s="22" t="e">
        <f t="shared" si="92"/>
        <v>#VALUE!</v>
      </c>
      <c r="J218" s="22" t="e">
        <f t="shared" si="92"/>
        <v>#VALUE!</v>
      </c>
      <c r="K218" s="22" t="e">
        <f t="shared" si="92"/>
        <v>#VALUE!</v>
      </c>
      <c r="L218" s="22" t="e">
        <f t="shared" si="92"/>
        <v>#VALUE!</v>
      </c>
      <c r="M218" s="22" t="e">
        <f t="shared" si="92"/>
        <v>#VALUE!</v>
      </c>
      <c r="N218" s="22" t="e">
        <f t="shared" si="92"/>
        <v>#VALUE!</v>
      </c>
      <c r="O218" s="22" t="e">
        <f t="shared" si="92"/>
        <v>#VALUE!</v>
      </c>
      <c r="P218" s="22" t="e">
        <f t="shared" si="92"/>
        <v>#VALUE!</v>
      </c>
      <c r="Q218" s="22" t="e">
        <f t="shared" si="92"/>
        <v>#VALUE!</v>
      </c>
      <c r="R218" s="22" t="e">
        <f t="shared" si="92"/>
        <v>#VALUE!</v>
      </c>
      <c r="S218" s="22" t="e">
        <f t="shared" si="92"/>
        <v>#VALUE!</v>
      </c>
      <c r="T218" s="22" t="e">
        <f t="shared" si="92"/>
        <v>#VALUE!</v>
      </c>
      <c r="U218" s="22" t="e">
        <f t="shared" si="92"/>
        <v>#VALUE!</v>
      </c>
      <c r="V218" s="22" t="e">
        <f t="shared" si="92"/>
        <v>#VALUE!</v>
      </c>
      <c r="W218" s="22" t="e">
        <f t="shared" si="92"/>
        <v>#VALUE!</v>
      </c>
      <c r="X218" s="22" t="e">
        <f t="shared" si="92"/>
        <v>#VALUE!</v>
      </c>
      <c r="Y218" s="22" t="e">
        <f t="shared" si="92"/>
        <v>#VALUE!</v>
      </c>
      <c r="Z218" s="22" t="e">
        <f t="shared" si="92"/>
        <v>#VALUE!</v>
      </c>
      <c r="AA218" s="22" t="e">
        <f t="shared" si="92"/>
        <v>#VALUE!</v>
      </c>
      <c r="AB218" s="22" t="e">
        <f t="shared" si="92"/>
        <v>#VALUE!</v>
      </c>
      <c r="AC218" s="22" t="e">
        <f t="shared" si="92"/>
        <v>#VALUE!</v>
      </c>
      <c r="AD218" s="22" t="e">
        <f t="shared" si="92"/>
        <v>#VALUE!</v>
      </c>
      <c r="AE218" s="22" t="e">
        <f t="shared" si="92"/>
        <v>#VALUE!</v>
      </c>
      <c r="AF218" s="22" t="e">
        <f t="shared" si="92"/>
        <v>#VALUE!</v>
      </c>
      <c r="AG218" s="22" t="e">
        <f t="shared" si="92"/>
        <v>#VALUE!</v>
      </c>
      <c r="AH218" s="23" t="s">
        <v>16</v>
      </c>
      <c r="AI218" s="59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61" t="str">
        <f>IFERROR(TEXT(WEEKDAY(+C218),"aaa"),"")</f>
        <v/>
      </c>
      <c r="D219" s="61" t="str">
        <f t="shared" ref="D219:AG219" si="93">IFERROR(TEXT(WEEKDAY(+D218),"aaa"),"")</f>
        <v/>
      </c>
      <c r="E219" s="61" t="str">
        <f t="shared" si="93"/>
        <v/>
      </c>
      <c r="F219" s="61" t="str">
        <f t="shared" si="93"/>
        <v/>
      </c>
      <c r="G219" s="61" t="str">
        <f t="shared" si="93"/>
        <v/>
      </c>
      <c r="H219" s="61" t="str">
        <f t="shared" si="93"/>
        <v/>
      </c>
      <c r="I219" s="61" t="str">
        <f t="shared" si="93"/>
        <v/>
      </c>
      <c r="J219" s="61" t="str">
        <f t="shared" si="93"/>
        <v/>
      </c>
      <c r="K219" s="61" t="str">
        <f t="shared" si="93"/>
        <v/>
      </c>
      <c r="L219" s="61" t="str">
        <f t="shared" si="93"/>
        <v/>
      </c>
      <c r="M219" s="61" t="str">
        <f t="shared" si="93"/>
        <v/>
      </c>
      <c r="N219" s="61" t="str">
        <f t="shared" si="93"/>
        <v/>
      </c>
      <c r="O219" s="61" t="str">
        <f t="shared" si="93"/>
        <v/>
      </c>
      <c r="P219" s="61" t="str">
        <f t="shared" si="93"/>
        <v/>
      </c>
      <c r="Q219" s="61" t="str">
        <f t="shared" si="93"/>
        <v/>
      </c>
      <c r="R219" s="61" t="str">
        <f t="shared" si="93"/>
        <v/>
      </c>
      <c r="S219" s="61" t="str">
        <f t="shared" si="93"/>
        <v/>
      </c>
      <c r="T219" s="61" t="str">
        <f t="shared" si="93"/>
        <v/>
      </c>
      <c r="U219" s="61" t="str">
        <f t="shared" si="93"/>
        <v/>
      </c>
      <c r="V219" s="61" t="str">
        <f t="shared" si="93"/>
        <v/>
      </c>
      <c r="W219" s="61" t="str">
        <f t="shared" si="93"/>
        <v/>
      </c>
      <c r="X219" s="61" t="str">
        <f t="shared" si="93"/>
        <v/>
      </c>
      <c r="Y219" s="61" t="str">
        <f t="shared" si="93"/>
        <v/>
      </c>
      <c r="Z219" s="61" t="str">
        <f t="shared" si="93"/>
        <v/>
      </c>
      <c r="AA219" s="61" t="str">
        <f t="shared" si="93"/>
        <v/>
      </c>
      <c r="AB219" s="61" t="str">
        <f t="shared" si="93"/>
        <v/>
      </c>
      <c r="AC219" s="61" t="str">
        <f t="shared" si="93"/>
        <v/>
      </c>
      <c r="AD219" s="61" t="str">
        <f t="shared" si="93"/>
        <v/>
      </c>
      <c r="AE219" s="61" t="str">
        <f t="shared" si="93"/>
        <v/>
      </c>
      <c r="AF219" s="61" t="str">
        <f t="shared" si="93"/>
        <v/>
      </c>
      <c r="AG219" s="61" t="str">
        <f t="shared" si="93"/>
        <v/>
      </c>
      <c r="AH219" s="23" t="s">
        <v>18</v>
      </c>
      <c r="AI219" s="59">
        <f>+COUNTIF(C220:AG220,"夏休")+COUNTIF(C220:AG220,"冬休")+COUNTIF(C220:AG220,"中止")</f>
        <v>0</v>
      </c>
      <c r="AL219" s="58"/>
    </row>
    <row r="220" spans="2:38" s="25" customFormat="1" ht="13.5" customHeight="1" x14ac:dyDescent="0.15">
      <c r="B220" s="83" t="s">
        <v>17</v>
      </c>
      <c r="C220" s="85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104"/>
      <c r="AH220" s="26" t="s">
        <v>2</v>
      </c>
      <c r="AI220" s="27">
        <f>COUNT(C218:AG218)-AI219</f>
        <v>0</v>
      </c>
      <c r="AL220" s="58"/>
    </row>
    <row r="221" spans="2:38" s="25" customFormat="1" ht="13.5" customHeight="1" x14ac:dyDescent="0.15">
      <c r="B221" s="84"/>
      <c r="C221" s="85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104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58"/>
    </row>
    <row r="222" spans="2:38" s="25" customFormat="1" ht="13.5" customHeight="1" x14ac:dyDescent="0.15">
      <c r="B222" s="105" t="s">
        <v>0</v>
      </c>
      <c r="C222" s="106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9"/>
      <c r="AH222" s="26" t="s">
        <v>8</v>
      </c>
      <c r="AI222" s="29" t="e">
        <f>+AI221/AI220</f>
        <v>#DIV/0!</v>
      </c>
      <c r="AL222" s="58"/>
    </row>
    <row r="223" spans="2:38" s="25" customFormat="1" x14ac:dyDescent="0.15">
      <c r="B223" s="105"/>
      <c r="C223" s="106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9"/>
      <c r="AH223" s="26" t="s">
        <v>9</v>
      </c>
      <c r="AI223" s="27">
        <f>+COUNTA(C224:AG225)</f>
        <v>0</v>
      </c>
      <c r="AL223" s="58"/>
    </row>
    <row r="224" spans="2:38" s="25" customFormat="1" x14ac:dyDescent="0.15">
      <c r="B224" s="110" t="s">
        <v>7</v>
      </c>
      <c r="C224" s="112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14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111"/>
      <c r="C225" s="113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15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7" t="str">
        <f>IF(7&gt;AI220,"対象外",IF(AL224&gt;=AI218,"OK","NG"))</f>
        <v>対象外</v>
      </c>
    </row>
    <row r="226" spans="2:38" hidden="1" x14ac:dyDescent="0.15">
      <c r="B226" s="60" t="s">
        <v>33</v>
      </c>
      <c r="C226" s="44" t="e">
        <f t="shared" ref="C226:AG226" si="94">IF(AND(DAY(C218)&gt;=22,DAY(C218)&lt;=28,C219="土"),1,0)</f>
        <v>#VALUE!</v>
      </c>
      <c r="D226" s="44" t="e">
        <f t="shared" si="94"/>
        <v>#VALUE!</v>
      </c>
      <c r="E226" s="44" t="e">
        <f t="shared" si="94"/>
        <v>#VALUE!</v>
      </c>
      <c r="F226" s="44" t="e">
        <f t="shared" si="94"/>
        <v>#VALUE!</v>
      </c>
      <c r="G226" s="44" t="e">
        <f t="shared" si="94"/>
        <v>#VALUE!</v>
      </c>
      <c r="H226" s="44" t="e">
        <f t="shared" si="94"/>
        <v>#VALUE!</v>
      </c>
      <c r="I226" s="44" t="e">
        <f t="shared" si="94"/>
        <v>#VALUE!</v>
      </c>
      <c r="J226" s="44" t="e">
        <f t="shared" si="94"/>
        <v>#VALUE!</v>
      </c>
      <c r="K226" s="44" t="e">
        <f t="shared" si="94"/>
        <v>#VALUE!</v>
      </c>
      <c r="L226" s="44" t="e">
        <f t="shared" si="94"/>
        <v>#VALUE!</v>
      </c>
      <c r="M226" s="44" t="e">
        <f t="shared" si="94"/>
        <v>#VALUE!</v>
      </c>
      <c r="N226" s="44" t="e">
        <f t="shared" si="94"/>
        <v>#VALUE!</v>
      </c>
      <c r="O226" s="44" t="e">
        <f t="shared" si="94"/>
        <v>#VALUE!</v>
      </c>
      <c r="P226" s="44" t="e">
        <f t="shared" si="94"/>
        <v>#VALUE!</v>
      </c>
      <c r="Q226" s="44" t="e">
        <f t="shared" si="94"/>
        <v>#VALUE!</v>
      </c>
      <c r="R226" s="44" t="e">
        <f t="shared" si="94"/>
        <v>#VALUE!</v>
      </c>
      <c r="S226" s="44" t="e">
        <f t="shared" si="94"/>
        <v>#VALUE!</v>
      </c>
      <c r="T226" s="44" t="e">
        <f t="shared" si="94"/>
        <v>#VALUE!</v>
      </c>
      <c r="U226" s="44" t="e">
        <f t="shared" si="94"/>
        <v>#VALUE!</v>
      </c>
      <c r="V226" s="44" t="e">
        <f t="shared" si="94"/>
        <v>#VALUE!</v>
      </c>
      <c r="W226" s="44" t="e">
        <f t="shared" si="94"/>
        <v>#VALUE!</v>
      </c>
      <c r="X226" s="44" t="e">
        <f t="shared" si="94"/>
        <v>#VALUE!</v>
      </c>
      <c r="Y226" s="44" t="e">
        <f t="shared" si="94"/>
        <v>#VALUE!</v>
      </c>
      <c r="Z226" s="44" t="e">
        <f t="shared" si="94"/>
        <v>#VALUE!</v>
      </c>
      <c r="AA226" s="44" t="e">
        <f t="shared" si="94"/>
        <v>#VALUE!</v>
      </c>
      <c r="AB226" s="44" t="e">
        <f t="shared" si="94"/>
        <v>#VALUE!</v>
      </c>
      <c r="AC226" s="44" t="e">
        <f t="shared" si="94"/>
        <v>#VALUE!</v>
      </c>
      <c r="AD226" s="44" t="e">
        <f t="shared" si="94"/>
        <v>#VALUE!</v>
      </c>
      <c r="AE226" s="44" t="e">
        <f t="shared" si="94"/>
        <v>#VALUE!</v>
      </c>
      <c r="AF226" s="44" t="e">
        <f t="shared" si="94"/>
        <v>#VALUE!</v>
      </c>
      <c r="AG226" s="44" t="e">
        <f t="shared" si="94"/>
        <v>#VALUE!</v>
      </c>
      <c r="AH226" s="45" t="s">
        <v>19</v>
      </c>
      <c r="AI226" s="46">
        <f>_xlfn.AGGREGATE(9,6,C226:AG226)</f>
        <v>0</v>
      </c>
      <c r="AJ226" s="28"/>
    </row>
    <row r="227" spans="2:38" hidden="1" x14ac:dyDescent="0.15">
      <c r="B227" s="60" t="s">
        <v>34</v>
      </c>
      <c r="C227" s="47" t="e">
        <f t="shared" ref="C227:AG227" si="95">IF(AND(DAY(C218)&gt;=22,DAY(C218)&lt;=28,C219="土",OR(C224="休",C224="雨")),1,0)</f>
        <v>#VALUE!</v>
      </c>
      <c r="D227" s="47" t="e">
        <f t="shared" si="95"/>
        <v>#VALUE!</v>
      </c>
      <c r="E227" s="47" t="e">
        <f t="shared" si="95"/>
        <v>#VALUE!</v>
      </c>
      <c r="F227" s="47" t="e">
        <f t="shared" si="95"/>
        <v>#VALUE!</v>
      </c>
      <c r="G227" s="47" t="e">
        <f t="shared" si="95"/>
        <v>#VALUE!</v>
      </c>
      <c r="H227" s="47" t="e">
        <f t="shared" si="95"/>
        <v>#VALUE!</v>
      </c>
      <c r="I227" s="47" t="e">
        <f t="shared" si="95"/>
        <v>#VALUE!</v>
      </c>
      <c r="J227" s="47" t="e">
        <f t="shared" si="95"/>
        <v>#VALUE!</v>
      </c>
      <c r="K227" s="47" t="e">
        <f t="shared" si="95"/>
        <v>#VALUE!</v>
      </c>
      <c r="L227" s="47" t="e">
        <f t="shared" si="95"/>
        <v>#VALUE!</v>
      </c>
      <c r="M227" s="47" t="e">
        <f t="shared" si="95"/>
        <v>#VALUE!</v>
      </c>
      <c r="N227" s="47" t="e">
        <f t="shared" si="95"/>
        <v>#VALUE!</v>
      </c>
      <c r="O227" s="47" t="e">
        <f t="shared" si="95"/>
        <v>#VALUE!</v>
      </c>
      <c r="P227" s="47" t="e">
        <f t="shared" si="95"/>
        <v>#VALUE!</v>
      </c>
      <c r="Q227" s="47" t="e">
        <f t="shared" si="95"/>
        <v>#VALUE!</v>
      </c>
      <c r="R227" s="47" t="e">
        <f t="shared" si="95"/>
        <v>#VALUE!</v>
      </c>
      <c r="S227" s="47" t="e">
        <f t="shared" si="95"/>
        <v>#VALUE!</v>
      </c>
      <c r="T227" s="47" t="e">
        <f t="shared" si="95"/>
        <v>#VALUE!</v>
      </c>
      <c r="U227" s="47" t="e">
        <f t="shared" si="95"/>
        <v>#VALUE!</v>
      </c>
      <c r="V227" s="47" t="e">
        <f t="shared" si="95"/>
        <v>#VALUE!</v>
      </c>
      <c r="W227" s="47" t="e">
        <f t="shared" si="95"/>
        <v>#VALUE!</v>
      </c>
      <c r="X227" s="47" t="e">
        <f t="shared" si="95"/>
        <v>#VALUE!</v>
      </c>
      <c r="Y227" s="47" t="e">
        <f t="shared" si="95"/>
        <v>#VALUE!</v>
      </c>
      <c r="Z227" s="47" t="e">
        <f t="shared" si="95"/>
        <v>#VALUE!</v>
      </c>
      <c r="AA227" s="47" t="e">
        <f t="shared" si="95"/>
        <v>#VALUE!</v>
      </c>
      <c r="AB227" s="47" t="e">
        <f t="shared" si="95"/>
        <v>#VALUE!</v>
      </c>
      <c r="AC227" s="47" t="e">
        <f t="shared" si="95"/>
        <v>#VALUE!</v>
      </c>
      <c r="AD227" s="47" t="e">
        <f t="shared" si="95"/>
        <v>#VALUE!</v>
      </c>
      <c r="AE227" s="47" t="e">
        <f t="shared" si="95"/>
        <v>#VALUE!</v>
      </c>
      <c r="AF227" s="47" t="e">
        <f t="shared" si="95"/>
        <v>#VALUE!</v>
      </c>
      <c r="AG227" s="47" t="e">
        <f t="shared" si="95"/>
        <v>#VALUE!</v>
      </c>
      <c r="AH227" s="48" t="s">
        <v>20</v>
      </c>
      <c r="AI227" s="46">
        <f>_xlfn.AGGREGATE(9,6,C227:AG227)</f>
        <v>0</v>
      </c>
      <c r="AJ227" s="28"/>
    </row>
    <row r="228" spans="2:38" hidden="1" x14ac:dyDescent="0.15">
      <c r="B228" s="60" t="s">
        <v>35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6">IF(AND(DAY(E218)&gt;=8,DAY(E218)&lt;=14,E219="土"),1,0)</f>
        <v>#VALUE!</v>
      </c>
      <c r="F228" s="44" t="e">
        <f>IF(AND(DAY(F218)&gt;=8,DAY(F218)&lt;=14,F219="土"),1,0)</f>
        <v>#VALUE!</v>
      </c>
      <c r="G228" s="44" t="e">
        <f>IF(AND(DAY(G218)&gt;=8,DAY(G218)&lt;=14,G219="土"),1,0)</f>
        <v>#VALUE!</v>
      </c>
      <c r="H228" s="44" t="e">
        <f t="shared" si="96"/>
        <v>#VALUE!</v>
      </c>
      <c r="I228" s="44" t="e">
        <f t="shared" si="96"/>
        <v>#VALUE!</v>
      </c>
      <c r="J228" s="44" t="e">
        <f t="shared" si="96"/>
        <v>#VALUE!</v>
      </c>
      <c r="K228" s="44" t="e">
        <f t="shared" si="96"/>
        <v>#VALUE!</v>
      </c>
      <c r="L228" s="44" t="e">
        <f t="shared" si="96"/>
        <v>#VALUE!</v>
      </c>
      <c r="M228" s="44" t="e">
        <f t="shared" si="96"/>
        <v>#VALUE!</v>
      </c>
      <c r="N228" s="44" t="e">
        <f t="shared" si="96"/>
        <v>#VALUE!</v>
      </c>
      <c r="O228" s="44" t="e">
        <f t="shared" si="96"/>
        <v>#VALUE!</v>
      </c>
      <c r="P228" s="44" t="e">
        <f t="shared" si="96"/>
        <v>#VALUE!</v>
      </c>
      <c r="Q228" s="44" t="e">
        <f t="shared" si="96"/>
        <v>#VALUE!</v>
      </c>
      <c r="R228" s="44" t="e">
        <f t="shared" si="96"/>
        <v>#VALUE!</v>
      </c>
      <c r="S228" s="44" t="e">
        <f t="shared" si="96"/>
        <v>#VALUE!</v>
      </c>
      <c r="T228" s="44" t="e">
        <f t="shared" si="96"/>
        <v>#VALUE!</v>
      </c>
      <c r="U228" s="44" t="e">
        <f t="shared" si="96"/>
        <v>#VALUE!</v>
      </c>
      <c r="V228" s="44" t="e">
        <f t="shared" si="96"/>
        <v>#VALUE!</v>
      </c>
      <c r="W228" s="44" t="e">
        <f t="shared" si="96"/>
        <v>#VALUE!</v>
      </c>
      <c r="X228" s="44" t="e">
        <f t="shared" si="96"/>
        <v>#VALUE!</v>
      </c>
      <c r="Y228" s="44" t="e">
        <f t="shared" si="96"/>
        <v>#VALUE!</v>
      </c>
      <c r="Z228" s="44" t="e">
        <f t="shared" si="96"/>
        <v>#VALUE!</v>
      </c>
      <c r="AA228" s="44" t="e">
        <f t="shared" si="96"/>
        <v>#VALUE!</v>
      </c>
      <c r="AB228" s="44" t="e">
        <f t="shared" si="96"/>
        <v>#VALUE!</v>
      </c>
      <c r="AC228" s="44" t="e">
        <f t="shared" si="96"/>
        <v>#VALUE!</v>
      </c>
      <c r="AD228" s="44" t="e">
        <f t="shared" si="96"/>
        <v>#VALUE!</v>
      </c>
      <c r="AE228" s="44" t="e">
        <f t="shared" si="96"/>
        <v>#VALUE!</v>
      </c>
      <c r="AF228" s="44" t="e">
        <f t="shared" si="96"/>
        <v>#VALUE!</v>
      </c>
      <c r="AG228" s="44" t="e">
        <f t="shared" si="96"/>
        <v>#VALUE!</v>
      </c>
      <c r="AH228" s="45" t="s">
        <v>19</v>
      </c>
      <c r="AI228" s="46">
        <f>_xlfn.AGGREGATE(9,6,C228:AG228)</f>
        <v>0</v>
      </c>
      <c r="AJ228" s="28"/>
    </row>
    <row r="229" spans="2:38" hidden="1" x14ac:dyDescent="0.15">
      <c r="B229" s="60" t="s">
        <v>36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7">IF(AND(DAY(E218)&gt;=8,DAY(E218)&lt;=14,E219="土",OR(E224="休",E224="雨")),1,0)</f>
        <v>#VALUE!</v>
      </c>
      <c r="F229" s="47" t="e">
        <f>IF(AND(DAY(F218)&gt;=8,DAY(F218)&lt;=14,F219="土",OR(F224="休",F224="雨")),1,0)</f>
        <v>#VALUE!</v>
      </c>
      <c r="G229" s="47" t="e">
        <f>IF(AND(DAY(G218)&gt;=8,DAY(G218)&lt;=14,G219="土",OR(G224="休",G224="雨")),1,0)</f>
        <v>#VALUE!</v>
      </c>
      <c r="H229" s="47" t="e">
        <f t="shared" si="97"/>
        <v>#VALUE!</v>
      </c>
      <c r="I229" s="47" t="e">
        <f t="shared" si="97"/>
        <v>#VALUE!</v>
      </c>
      <c r="J229" s="47" t="e">
        <f t="shared" si="97"/>
        <v>#VALUE!</v>
      </c>
      <c r="K229" s="47" t="e">
        <f t="shared" si="97"/>
        <v>#VALUE!</v>
      </c>
      <c r="L229" s="47" t="e">
        <f t="shared" si="97"/>
        <v>#VALUE!</v>
      </c>
      <c r="M229" s="47" t="e">
        <f t="shared" si="97"/>
        <v>#VALUE!</v>
      </c>
      <c r="N229" s="47" t="e">
        <f t="shared" si="97"/>
        <v>#VALUE!</v>
      </c>
      <c r="O229" s="47" t="e">
        <f t="shared" si="97"/>
        <v>#VALUE!</v>
      </c>
      <c r="P229" s="47" t="e">
        <f t="shared" si="97"/>
        <v>#VALUE!</v>
      </c>
      <c r="Q229" s="47" t="e">
        <f t="shared" si="97"/>
        <v>#VALUE!</v>
      </c>
      <c r="R229" s="47" t="e">
        <f t="shared" si="97"/>
        <v>#VALUE!</v>
      </c>
      <c r="S229" s="47" t="e">
        <f t="shared" si="97"/>
        <v>#VALUE!</v>
      </c>
      <c r="T229" s="47" t="e">
        <f t="shared" si="97"/>
        <v>#VALUE!</v>
      </c>
      <c r="U229" s="47" t="e">
        <f t="shared" si="97"/>
        <v>#VALUE!</v>
      </c>
      <c r="V229" s="47" t="e">
        <f t="shared" si="97"/>
        <v>#VALUE!</v>
      </c>
      <c r="W229" s="47" t="e">
        <f t="shared" si="97"/>
        <v>#VALUE!</v>
      </c>
      <c r="X229" s="47" t="e">
        <f t="shared" si="97"/>
        <v>#VALUE!</v>
      </c>
      <c r="Y229" s="47" t="e">
        <f t="shared" si="97"/>
        <v>#VALUE!</v>
      </c>
      <c r="Z229" s="47" t="e">
        <f t="shared" si="97"/>
        <v>#VALUE!</v>
      </c>
      <c r="AA229" s="47" t="e">
        <f t="shared" si="97"/>
        <v>#VALUE!</v>
      </c>
      <c r="AB229" s="47" t="e">
        <f t="shared" si="97"/>
        <v>#VALUE!</v>
      </c>
      <c r="AC229" s="47" t="e">
        <f t="shared" si="97"/>
        <v>#VALUE!</v>
      </c>
      <c r="AD229" s="47" t="e">
        <f t="shared" si="97"/>
        <v>#VALUE!</v>
      </c>
      <c r="AE229" s="47" t="e">
        <f t="shared" si="97"/>
        <v>#VALUE!</v>
      </c>
      <c r="AF229" s="47" t="e">
        <f t="shared" si="97"/>
        <v>#VALUE!</v>
      </c>
      <c r="AG229" s="47" t="e">
        <f t="shared" si="97"/>
        <v>#VALUE!</v>
      </c>
      <c r="AH229" s="48" t="s">
        <v>20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58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116" t="e">
        <f>C234</f>
        <v>#VALUE!</v>
      </c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2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8">C233+1</f>
        <v>#VALUE!</v>
      </c>
      <c r="E233" s="22" t="e">
        <f t="shared" si="98"/>
        <v>#VALUE!</v>
      </c>
      <c r="F233" s="22" t="e">
        <f t="shared" si="98"/>
        <v>#VALUE!</v>
      </c>
      <c r="G233" s="22" t="e">
        <f t="shared" si="98"/>
        <v>#VALUE!</v>
      </c>
      <c r="H233" s="22" t="e">
        <f t="shared" si="98"/>
        <v>#VALUE!</v>
      </c>
      <c r="I233" s="22" t="e">
        <f t="shared" si="98"/>
        <v>#VALUE!</v>
      </c>
      <c r="J233" s="22" t="e">
        <f t="shared" si="98"/>
        <v>#VALUE!</v>
      </c>
      <c r="K233" s="22" t="e">
        <f t="shared" si="98"/>
        <v>#VALUE!</v>
      </c>
      <c r="L233" s="22" t="e">
        <f t="shared" si="98"/>
        <v>#VALUE!</v>
      </c>
      <c r="M233" s="22" t="e">
        <f t="shared" si="98"/>
        <v>#VALUE!</v>
      </c>
      <c r="N233" s="22" t="e">
        <f t="shared" si="98"/>
        <v>#VALUE!</v>
      </c>
      <c r="O233" s="22" t="e">
        <f t="shared" si="98"/>
        <v>#VALUE!</v>
      </c>
      <c r="P233" s="22" t="e">
        <f t="shared" si="98"/>
        <v>#VALUE!</v>
      </c>
      <c r="Q233" s="22" t="e">
        <f t="shared" si="98"/>
        <v>#VALUE!</v>
      </c>
      <c r="R233" s="22" t="e">
        <f t="shared" si="98"/>
        <v>#VALUE!</v>
      </c>
      <c r="S233" s="22" t="e">
        <f t="shared" si="98"/>
        <v>#VALUE!</v>
      </c>
      <c r="T233" s="22" t="e">
        <f t="shared" si="98"/>
        <v>#VALUE!</v>
      </c>
      <c r="U233" s="22" t="e">
        <f t="shared" si="98"/>
        <v>#VALUE!</v>
      </c>
      <c r="V233" s="22" t="e">
        <f t="shared" si="98"/>
        <v>#VALUE!</v>
      </c>
      <c r="W233" s="22" t="e">
        <f t="shared" si="98"/>
        <v>#VALUE!</v>
      </c>
      <c r="X233" s="22" t="e">
        <f t="shared" si="98"/>
        <v>#VALUE!</v>
      </c>
      <c r="Y233" s="22" t="e">
        <f t="shared" si="98"/>
        <v>#VALUE!</v>
      </c>
      <c r="Z233" s="22" t="e">
        <f t="shared" si="98"/>
        <v>#VALUE!</v>
      </c>
      <c r="AA233" s="22" t="e">
        <f t="shared" si="98"/>
        <v>#VALUE!</v>
      </c>
      <c r="AB233" s="22" t="e">
        <f t="shared" si="98"/>
        <v>#VALUE!</v>
      </c>
      <c r="AC233" s="22" t="e">
        <f t="shared" si="98"/>
        <v>#VALUE!</v>
      </c>
      <c r="AD233" s="22" t="e">
        <f t="shared" si="98"/>
        <v>#VALUE!</v>
      </c>
      <c r="AE233" s="22" t="e">
        <f t="shared" si="98"/>
        <v>#VALUE!</v>
      </c>
      <c r="AF233" s="22" t="e">
        <f t="shared" si="98"/>
        <v>#VALUE!</v>
      </c>
      <c r="AG233" s="22" t="e">
        <f t="shared" si="98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99">IF(D233&gt;$G$5,"",IF(C234=EOMONTH(DATE($C231,$D231,1),0),"",IF(C234="","",C234+1)))</f>
        <v>#VALUE!</v>
      </c>
      <c r="E234" s="22" t="e">
        <f t="shared" si="99"/>
        <v>#VALUE!</v>
      </c>
      <c r="F234" s="22" t="e">
        <f t="shared" si="99"/>
        <v>#VALUE!</v>
      </c>
      <c r="G234" s="22" t="e">
        <f t="shared" si="99"/>
        <v>#VALUE!</v>
      </c>
      <c r="H234" s="22" t="e">
        <f t="shared" si="99"/>
        <v>#VALUE!</v>
      </c>
      <c r="I234" s="22" t="e">
        <f t="shared" si="99"/>
        <v>#VALUE!</v>
      </c>
      <c r="J234" s="22" t="e">
        <f t="shared" si="99"/>
        <v>#VALUE!</v>
      </c>
      <c r="K234" s="22" t="e">
        <f t="shared" si="99"/>
        <v>#VALUE!</v>
      </c>
      <c r="L234" s="22" t="e">
        <f t="shared" si="99"/>
        <v>#VALUE!</v>
      </c>
      <c r="M234" s="22" t="e">
        <f t="shared" si="99"/>
        <v>#VALUE!</v>
      </c>
      <c r="N234" s="22" t="e">
        <f t="shared" si="99"/>
        <v>#VALUE!</v>
      </c>
      <c r="O234" s="22" t="e">
        <f t="shared" si="99"/>
        <v>#VALUE!</v>
      </c>
      <c r="P234" s="22" t="e">
        <f t="shared" si="99"/>
        <v>#VALUE!</v>
      </c>
      <c r="Q234" s="22" t="e">
        <f t="shared" si="99"/>
        <v>#VALUE!</v>
      </c>
      <c r="R234" s="22" t="e">
        <f t="shared" si="99"/>
        <v>#VALUE!</v>
      </c>
      <c r="S234" s="22" t="e">
        <f t="shared" si="99"/>
        <v>#VALUE!</v>
      </c>
      <c r="T234" s="22" t="e">
        <f t="shared" si="99"/>
        <v>#VALUE!</v>
      </c>
      <c r="U234" s="22" t="e">
        <f t="shared" si="99"/>
        <v>#VALUE!</v>
      </c>
      <c r="V234" s="22" t="e">
        <f t="shared" si="99"/>
        <v>#VALUE!</v>
      </c>
      <c r="W234" s="22" t="e">
        <f t="shared" si="99"/>
        <v>#VALUE!</v>
      </c>
      <c r="X234" s="22" t="e">
        <f t="shared" si="99"/>
        <v>#VALUE!</v>
      </c>
      <c r="Y234" s="22" t="e">
        <f t="shared" si="99"/>
        <v>#VALUE!</v>
      </c>
      <c r="Z234" s="22" t="e">
        <f t="shared" si="99"/>
        <v>#VALUE!</v>
      </c>
      <c r="AA234" s="22" t="e">
        <f t="shared" si="99"/>
        <v>#VALUE!</v>
      </c>
      <c r="AB234" s="22" t="e">
        <f t="shared" si="99"/>
        <v>#VALUE!</v>
      </c>
      <c r="AC234" s="22" t="e">
        <f t="shared" si="99"/>
        <v>#VALUE!</v>
      </c>
      <c r="AD234" s="22" t="e">
        <f t="shared" si="99"/>
        <v>#VALUE!</v>
      </c>
      <c r="AE234" s="22" t="e">
        <f t="shared" si="99"/>
        <v>#VALUE!</v>
      </c>
      <c r="AF234" s="22" t="e">
        <f t="shared" si="99"/>
        <v>#VALUE!</v>
      </c>
      <c r="AG234" s="22" t="e">
        <f t="shared" si="99"/>
        <v>#VALUE!</v>
      </c>
      <c r="AH234" s="23" t="s">
        <v>16</v>
      </c>
      <c r="AI234" s="59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61" t="str">
        <f>IFERROR(TEXT(WEEKDAY(+C234),"aaa"),"")</f>
        <v/>
      </c>
      <c r="D235" s="61" t="str">
        <f t="shared" ref="D235:AG235" si="100">IFERROR(TEXT(WEEKDAY(+D234),"aaa"),"")</f>
        <v/>
      </c>
      <c r="E235" s="61" t="str">
        <f t="shared" si="100"/>
        <v/>
      </c>
      <c r="F235" s="61" t="str">
        <f t="shared" si="100"/>
        <v/>
      </c>
      <c r="G235" s="61" t="str">
        <f t="shared" si="100"/>
        <v/>
      </c>
      <c r="H235" s="61" t="str">
        <f t="shared" si="100"/>
        <v/>
      </c>
      <c r="I235" s="61" t="str">
        <f t="shared" si="100"/>
        <v/>
      </c>
      <c r="J235" s="61" t="str">
        <f t="shared" si="100"/>
        <v/>
      </c>
      <c r="K235" s="61" t="str">
        <f t="shared" si="100"/>
        <v/>
      </c>
      <c r="L235" s="61" t="str">
        <f t="shared" si="100"/>
        <v/>
      </c>
      <c r="M235" s="61" t="str">
        <f t="shared" si="100"/>
        <v/>
      </c>
      <c r="N235" s="61" t="str">
        <f t="shared" si="100"/>
        <v/>
      </c>
      <c r="O235" s="61" t="str">
        <f t="shared" si="100"/>
        <v/>
      </c>
      <c r="P235" s="61" t="str">
        <f t="shared" si="100"/>
        <v/>
      </c>
      <c r="Q235" s="61" t="str">
        <f t="shared" si="100"/>
        <v/>
      </c>
      <c r="R235" s="61" t="str">
        <f t="shared" si="100"/>
        <v/>
      </c>
      <c r="S235" s="61" t="str">
        <f t="shared" si="100"/>
        <v/>
      </c>
      <c r="T235" s="61" t="str">
        <f t="shared" si="100"/>
        <v/>
      </c>
      <c r="U235" s="61" t="str">
        <f t="shared" si="100"/>
        <v/>
      </c>
      <c r="V235" s="61" t="str">
        <f t="shared" si="100"/>
        <v/>
      </c>
      <c r="W235" s="61" t="str">
        <f t="shared" si="100"/>
        <v/>
      </c>
      <c r="X235" s="61" t="str">
        <f t="shared" si="100"/>
        <v/>
      </c>
      <c r="Y235" s="61" t="str">
        <f t="shared" si="100"/>
        <v/>
      </c>
      <c r="Z235" s="61" t="str">
        <f t="shared" si="100"/>
        <v/>
      </c>
      <c r="AA235" s="61" t="str">
        <f t="shared" si="100"/>
        <v/>
      </c>
      <c r="AB235" s="61" t="str">
        <f t="shared" si="100"/>
        <v/>
      </c>
      <c r="AC235" s="61" t="str">
        <f t="shared" si="100"/>
        <v/>
      </c>
      <c r="AD235" s="61" t="str">
        <f t="shared" si="100"/>
        <v/>
      </c>
      <c r="AE235" s="61" t="str">
        <f t="shared" si="100"/>
        <v/>
      </c>
      <c r="AF235" s="61" t="str">
        <f t="shared" si="100"/>
        <v/>
      </c>
      <c r="AG235" s="61" t="str">
        <f t="shared" si="100"/>
        <v/>
      </c>
      <c r="AH235" s="23" t="s">
        <v>18</v>
      </c>
      <c r="AI235" s="59">
        <f>+COUNTIF(C236:AG236,"夏休")+COUNTIF(C236:AG236,"冬休")+COUNTIF(C236:AG236,"中止")</f>
        <v>0</v>
      </c>
      <c r="AL235" s="58"/>
    </row>
    <row r="236" spans="2:38" s="25" customFormat="1" ht="13.5" customHeight="1" x14ac:dyDescent="0.15">
      <c r="B236" s="83" t="s">
        <v>17</v>
      </c>
      <c r="C236" s="85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104"/>
      <c r="AH236" s="26" t="s">
        <v>2</v>
      </c>
      <c r="AI236" s="27">
        <f>COUNT(C234:AG234)-AI235</f>
        <v>0</v>
      </c>
      <c r="AL236" s="58"/>
    </row>
    <row r="237" spans="2:38" s="25" customFormat="1" ht="13.5" customHeight="1" x14ac:dyDescent="0.15">
      <c r="B237" s="84"/>
      <c r="C237" s="85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104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58"/>
    </row>
    <row r="238" spans="2:38" s="25" customFormat="1" ht="13.5" customHeight="1" x14ac:dyDescent="0.15">
      <c r="B238" s="105" t="s">
        <v>0</v>
      </c>
      <c r="C238" s="106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9"/>
      <c r="AH238" s="26" t="s">
        <v>8</v>
      </c>
      <c r="AI238" s="29" t="e">
        <f>+AI237/AI236</f>
        <v>#DIV/0!</v>
      </c>
      <c r="AL238" s="58"/>
    </row>
    <row r="239" spans="2:38" s="25" customFormat="1" x14ac:dyDescent="0.15">
      <c r="B239" s="105"/>
      <c r="C239" s="106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9"/>
      <c r="AH239" s="26" t="s">
        <v>9</v>
      </c>
      <c r="AI239" s="27">
        <f>+COUNTA(C240:AG241)</f>
        <v>0</v>
      </c>
      <c r="AL239" s="58"/>
    </row>
    <row r="240" spans="2:38" s="25" customFormat="1" x14ac:dyDescent="0.15">
      <c r="B240" s="110" t="s">
        <v>7</v>
      </c>
      <c r="C240" s="112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14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111"/>
      <c r="C241" s="113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15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7" t="str">
        <f>IF(7&gt;AI236,"対象外",IF(AL240&gt;=AI234,"OK","NG"))</f>
        <v>対象外</v>
      </c>
    </row>
    <row r="242" spans="2:38" hidden="1" x14ac:dyDescent="0.15">
      <c r="B242" s="60" t="s">
        <v>33</v>
      </c>
      <c r="C242" s="44" t="e">
        <f t="shared" ref="C242:AG242" si="101">IF(AND(DAY(C234)&gt;=22,DAY(C234)&lt;=28,C235="土"),1,0)</f>
        <v>#VALUE!</v>
      </c>
      <c r="D242" s="44" t="e">
        <f t="shared" si="101"/>
        <v>#VALUE!</v>
      </c>
      <c r="E242" s="44" t="e">
        <f t="shared" si="101"/>
        <v>#VALUE!</v>
      </c>
      <c r="F242" s="44" t="e">
        <f t="shared" si="101"/>
        <v>#VALUE!</v>
      </c>
      <c r="G242" s="44" t="e">
        <f t="shared" si="101"/>
        <v>#VALUE!</v>
      </c>
      <c r="H242" s="44" t="e">
        <f t="shared" si="101"/>
        <v>#VALUE!</v>
      </c>
      <c r="I242" s="44" t="e">
        <f t="shared" si="101"/>
        <v>#VALUE!</v>
      </c>
      <c r="J242" s="44" t="e">
        <f t="shared" si="101"/>
        <v>#VALUE!</v>
      </c>
      <c r="K242" s="44" t="e">
        <f t="shared" si="101"/>
        <v>#VALUE!</v>
      </c>
      <c r="L242" s="44" t="e">
        <f t="shared" si="101"/>
        <v>#VALUE!</v>
      </c>
      <c r="M242" s="44" t="e">
        <f t="shared" si="101"/>
        <v>#VALUE!</v>
      </c>
      <c r="N242" s="44" t="e">
        <f t="shared" si="101"/>
        <v>#VALUE!</v>
      </c>
      <c r="O242" s="44" t="e">
        <f t="shared" si="101"/>
        <v>#VALUE!</v>
      </c>
      <c r="P242" s="44" t="e">
        <f t="shared" si="101"/>
        <v>#VALUE!</v>
      </c>
      <c r="Q242" s="44" t="e">
        <f t="shared" si="101"/>
        <v>#VALUE!</v>
      </c>
      <c r="R242" s="44" t="e">
        <f t="shared" si="101"/>
        <v>#VALUE!</v>
      </c>
      <c r="S242" s="44" t="e">
        <f t="shared" si="101"/>
        <v>#VALUE!</v>
      </c>
      <c r="T242" s="44" t="e">
        <f t="shared" si="101"/>
        <v>#VALUE!</v>
      </c>
      <c r="U242" s="44" t="e">
        <f t="shared" si="101"/>
        <v>#VALUE!</v>
      </c>
      <c r="V242" s="44" t="e">
        <f t="shared" si="101"/>
        <v>#VALUE!</v>
      </c>
      <c r="W242" s="44" t="e">
        <f t="shared" si="101"/>
        <v>#VALUE!</v>
      </c>
      <c r="X242" s="44" t="e">
        <f t="shared" si="101"/>
        <v>#VALUE!</v>
      </c>
      <c r="Y242" s="44" t="e">
        <f t="shared" si="101"/>
        <v>#VALUE!</v>
      </c>
      <c r="Z242" s="44" t="e">
        <f t="shared" si="101"/>
        <v>#VALUE!</v>
      </c>
      <c r="AA242" s="44" t="e">
        <f t="shared" si="101"/>
        <v>#VALUE!</v>
      </c>
      <c r="AB242" s="44" t="e">
        <f t="shared" si="101"/>
        <v>#VALUE!</v>
      </c>
      <c r="AC242" s="44" t="e">
        <f t="shared" si="101"/>
        <v>#VALUE!</v>
      </c>
      <c r="AD242" s="44" t="e">
        <f t="shared" si="101"/>
        <v>#VALUE!</v>
      </c>
      <c r="AE242" s="44" t="e">
        <f t="shared" si="101"/>
        <v>#VALUE!</v>
      </c>
      <c r="AF242" s="44" t="e">
        <f t="shared" si="101"/>
        <v>#VALUE!</v>
      </c>
      <c r="AG242" s="44" t="e">
        <f t="shared" si="101"/>
        <v>#VALUE!</v>
      </c>
      <c r="AH242" s="45" t="s">
        <v>19</v>
      </c>
      <c r="AI242" s="46">
        <f>_xlfn.AGGREGATE(9,6,C242:AG242)</f>
        <v>0</v>
      </c>
      <c r="AJ242" s="28"/>
    </row>
    <row r="243" spans="2:38" hidden="1" x14ac:dyDescent="0.15">
      <c r="B243" s="60" t="s">
        <v>34</v>
      </c>
      <c r="C243" s="47" t="e">
        <f t="shared" ref="C243:AG243" si="102">IF(AND(DAY(C234)&gt;=22,DAY(C234)&lt;=28,C235="土",OR(C240="休",C240="雨")),1,0)</f>
        <v>#VALUE!</v>
      </c>
      <c r="D243" s="47" t="e">
        <f t="shared" si="102"/>
        <v>#VALUE!</v>
      </c>
      <c r="E243" s="47" t="e">
        <f t="shared" si="102"/>
        <v>#VALUE!</v>
      </c>
      <c r="F243" s="47" t="e">
        <f t="shared" si="102"/>
        <v>#VALUE!</v>
      </c>
      <c r="G243" s="47" t="e">
        <f t="shared" si="102"/>
        <v>#VALUE!</v>
      </c>
      <c r="H243" s="47" t="e">
        <f t="shared" si="102"/>
        <v>#VALUE!</v>
      </c>
      <c r="I243" s="47" t="e">
        <f t="shared" si="102"/>
        <v>#VALUE!</v>
      </c>
      <c r="J243" s="47" t="e">
        <f t="shared" si="102"/>
        <v>#VALUE!</v>
      </c>
      <c r="K243" s="47" t="e">
        <f t="shared" si="102"/>
        <v>#VALUE!</v>
      </c>
      <c r="L243" s="47" t="e">
        <f t="shared" si="102"/>
        <v>#VALUE!</v>
      </c>
      <c r="M243" s="47" t="e">
        <f t="shared" si="102"/>
        <v>#VALUE!</v>
      </c>
      <c r="N243" s="47" t="e">
        <f t="shared" si="102"/>
        <v>#VALUE!</v>
      </c>
      <c r="O243" s="47" t="e">
        <f t="shared" si="102"/>
        <v>#VALUE!</v>
      </c>
      <c r="P243" s="47" t="e">
        <f t="shared" si="102"/>
        <v>#VALUE!</v>
      </c>
      <c r="Q243" s="47" t="e">
        <f t="shared" si="102"/>
        <v>#VALUE!</v>
      </c>
      <c r="R243" s="47" t="e">
        <f t="shared" si="102"/>
        <v>#VALUE!</v>
      </c>
      <c r="S243" s="47" t="e">
        <f t="shared" si="102"/>
        <v>#VALUE!</v>
      </c>
      <c r="T243" s="47" t="e">
        <f t="shared" si="102"/>
        <v>#VALUE!</v>
      </c>
      <c r="U243" s="47" t="e">
        <f t="shared" si="102"/>
        <v>#VALUE!</v>
      </c>
      <c r="V243" s="47" t="e">
        <f t="shared" si="102"/>
        <v>#VALUE!</v>
      </c>
      <c r="W243" s="47" t="e">
        <f t="shared" si="102"/>
        <v>#VALUE!</v>
      </c>
      <c r="X243" s="47" t="e">
        <f t="shared" si="102"/>
        <v>#VALUE!</v>
      </c>
      <c r="Y243" s="47" t="e">
        <f t="shared" si="102"/>
        <v>#VALUE!</v>
      </c>
      <c r="Z243" s="47" t="e">
        <f t="shared" si="102"/>
        <v>#VALUE!</v>
      </c>
      <c r="AA243" s="47" t="e">
        <f t="shared" si="102"/>
        <v>#VALUE!</v>
      </c>
      <c r="AB243" s="47" t="e">
        <f t="shared" si="102"/>
        <v>#VALUE!</v>
      </c>
      <c r="AC243" s="47" t="e">
        <f t="shared" si="102"/>
        <v>#VALUE!</v>
      </c>
      <c r="AD243" s="47" t="e">
        <f t="shared" si="102"/>
        <v>#VALUE!</v>
      </c>
      <c r="AE243" s="47" t="e">
        <f t="shared" si="102"/>
        <v>#VALUE!</v>
      </c>
      <c r="AF243" s="47" t="e">
        <f t="shared" si="102"/>
        <v>#VALUE!</v>
      </c>
      <c r="AG243" s="47" t="e">
        <f t="shared" si="102"/>
        <v>#VALUE!</v>
      </c>
      <c r="AH243" s="48" t="s">
        <v>20</v>
      </c>
      <c r="AI243" s="46">
        <f>_xlfn.AGGREGATE(9,6,C243:AG243)</f>
        <v>0</v>
      </c>
      <c r="AJ243" s="28"/>
    </row>
    <row r="244" spans="2:38" hidden="1" x14ac:dyDescent="0.15">
      <c r="B244" s="60" t="s">
        <v>35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" si="103">IF(AND(DAY(E234)&gt;=8,DAY(E234)&lt;=14,E235="土"),1,0)</f>
        <v>#VALUE!</v>
      </c>
      <c r="F244" s="44" t="e">
        <f>IF(AND(DAY(F234)&gt;=8,DAY(F234)&lt;=14,F235="土"),1,0)</f>
        <v>#VALUE!</v>
      </c>
      <c r="G244" s="44" t="e">
        <f>IF(AND(DAY(G234)&gt;=8,DAY(G234)&lt;=14,G235="土"),1,0)</f>
        <v>#VALUE!</v>
      </c>
      <c r="H244" s="44" t="e">
        <f t="shared" ref="H244:AG244" si="104">IF(AND(DAY(H234)&gt;=8,DAY(H234)&lt;=14,H235="土"),1,0)</f>
        <v>#VALUE!</v>
      </c>
      <c r="I244" s="44" t="e">
        <f t="shared" si="104"/>
        <v>#VALUE!</v>
      </c>
      <c r="J244" s="44" t="e">
        <f t="shared" si="104"/>
        <v>#VALUE!</v>
      </c>
      <c r="K244" s="44" t="e">
        <f t="shared" si="104"/>
        <v>#VALUE!</v>
      </c>
      <c r="L244" s="44" t="e">
        <f t="shared" si="104"/>
        <v>#VALUE!</v>
      </c>
      <c r="M244" s="44" t="e">
        <f t="shared" si="104"/>
        <v>#VALUE!</v>
      </c>
      <c r="N244" s="44" t="e">
        <f t="shared" si="104"/>
        <v>#VALUE!</v>
      </c>
      <c r="O244" s="44" t="e">
        <f t="shared" si="104"/>
        <v>#VALUE!</v>
      </c>
      <c r="P244" s="44" t="e">
        <f t="shared" si="104"/>
        <v>#VALUE!</v>
      </c>
      <c r="Q244" s="44" t="e">
        <f t="shared" si="104"/>
        <v>#VALUE!</v>
      </c>
      <c r="R244" s="44" t="e">
        <f t="shared" si="104"/>
        <v>#VALUE!</v>
      </c>
      <c r="S244" s="44" t="e">
        <f t="shared" si="104"/>
        <v>#VALUE!</v>
      </c>
      <c r="T244" s="44" t="e">
        <f t="shared" si="104"/>
        <v>#VALUE!</v>
      </c>
      <c r="U244" s="44" t="e">
        <f t="shared" si="104"/>
        <v>#VALUE!</v>
      </c>
      <c r="V244" s="44" t="e">
        <f t="shared" si="104"/>
        <v>#VALUE!</v>
      </c>
      <c r="W244" s="44" t="e">
        <f t="shared" si="104"/>
        <v>#VALUE!</v>
      </c>
      <c r="X244" s="44" t="e">
        <f t="shared" si="104"/>
        <v>#VALUE!</v>
      </c>
      <c r="Y244" s="44" t="e">
        <f t="shared" si="104"/>
        <v>#VALUE!</v>
      </c>
      <c r="Z244" s="44" t="e">
        <f t="shared" si="104"/>
        <v>#VALUE!</v>
      </c>
      <c r="AA244" s="44" t="e">
        <f t="shared" si="104"/>
        <v>#VALUE!</v>
      </c>
      <c r="AB244" s="44" t="e">
        <f t="shared" si="104"/>
        <v>#VALUE!</v>
      </c>
      <c r="AC244" s="44" t="e">
        <f t="shared" si="104"/>
        <v>#VALUE!</v>
      </c>
      <c r="AD244" s="44" t="e">
        <f t="shared" si="104"/>
        <v>#VALUE!</v>
      </c>
      <c r="AE244" s="44" t="e">
        <f t="shared" si="104"/>
        <v>#VALUE!</v>
      </c>
      <c r="AF244" s="44" t="e">
        <f t="shared" si="104"/>
        <v>#VALUE!</v>
      </c>
      <c r="AG244" s="44" t="e">
        <f t="shared" si="104"/>
        <v>#VALUE!</v>
      </c>
      <c r="AH244" s="45" t="s">
        <v>19</v>
      </c>
      <c r="AI244" s="46">
        <f>_xlfn.AGGREGATE(9,6,C244:AG244)</f>
        <v>0</v>
      </c>
      <c r="AJ244" s="28"/>
    </row>
    <row r="245" spans="2:38" hidden="1" x14ac:dyDescent="0.15">
      <c r="B245" s="60" t="s">
        <v>36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" si="105">IF(AND(DAY(E234)&gt;=8,DAY(E234)&lt;=14,E235="土",OR(E240="休",E240="雨")),1,0)</f>
        <v>#VALUE!</v>
      </c>
      <c r="F245" s="47" t="e">
        <f>IF(AND(DAY(F234)&gt;=8,DAY(F234)&lt;=14,F235="土",OR(F240="休",F240="雨")),1,0)</f>
        <v>#VALUE!</v>
      </c>
      <c r="G245" s="47" t="e">
        <f>IF(AND(DAY(G234)&gt;=8,DAY(G234)&lt;=14,G235="土",OR(G240="休",G240="雨")),1,0)</f>
        <v>#VALUE!</v>
      </c>
      <c r="H245" s="47" t="e">
        <f t="shared" ref="H245:AG245" si="106">IF(AND(DAY(H234)&gt;=8,DAY(H234)&lt;=14,H235="土",OR(H240="休",H240="雨")),1,0)</f>
        <v>#VALUE!</v>
      </c>
      <c r="I245" s="47" t="e">
        <f t="shared" si="106"/>
        <v>#VALUE!</v>
      </c>
      <c r="J245" s="47" t="e">
        <f t="shared" si="106"/>
        <v>#VALUE!</v>
      </c>
      <c r="K245" s="47" t="e">
        <f t="shared" si="106"/>
        <v>#VALUE!</v>
      </c>
      <c r="L245" s="47" t="e">
        <f t="shared" si="106"/>
        <v>#VALUE!</v>
      </c>
      <c r="M245" s="47" t="e">
        <f t="shared" si="106"/>
        <v>#VALUE!</v>
      </c>
      <c r="N245" s="47" t="e">
        <f t="shared" si="106"/>
        <v>#VALUE!</v>
      </c>
      <c r="O245" s="47" t="e">
        <f t="shared" si="106"/>
        <v>#VALUE!</v>
      </c>
      <c r="P245" s="47" t="e">
        <f t="shared" si="106"/>
        <v>#VALUE!</v>
      </c>
      <c r="Q245" s="47" t="e">
        <f t="shared" si="106"/>
        <v>#VALUE!</v>
      </c>
      <c r="R245" s="47" t="e">
        <f t="shared" si="106"/>
        <v>#VALUE!</v>
      </c>
      <c r="S245" s="47" t="e">
        <f t="shared" si="106"/>
        <v>#VALUE!</v>
      </c>
      <c r="T245" s="47" t="e">
        <f t="shared" si="106"/>
        <v>#VALUE!</v>
      </c>
      <c r="U245" s="47" t="e">
        <f t="shared" si="106"/>
        <v>#VALUE!</v>
      </c>
      <c r="V245" s="47" t="e">
        <f t="shared" si="106"/>
        <v>#VALUE!</v>
      </c>
      <c r="W245" s="47" t="e">
        <f t="shared" si="106"/>
        <v>#VALUE!</v>
      </c>
      <c r="X245" s="47" t="e">
        <f t="shared" si="106"/>
        <v>#VALUE!</v>
      </c>
      <c r="Y245" s="47" t="e">
        <f t="shared" si="106"/>
        <v>#VALUE!</v>
      </c>
      <c r="Z245" s="47" t="e">
        <f t="shared" si="106"/>
        <v>#VALUE!</v>
      </c>
      <c r="AA245" s="47" t="e">
        <f t="shared" si="106"/>
        <v>#VALUE!</v>
      </c>
      <c r="AB245" s="47" t="e">
        <f t="shared" si="106"/>
        <v>#VALUE!</v>
      </c>
      <c r="AC245" s="47" t="e">
        <f t="shared" si="106"/>
        <v>#VALUE!</v>
      </c>
      <c r="AD245" s="47" t="e">
        <f t="shared" si="106"/>
        <v>#VALUE!</v>
      </c>
      <c r="AE245" s="47" t="e">
        <f t="shared" si="106"/>
        <v>#VALUE!</v>
      </c>
      <c r="AF245" s="47" t="e">
        <f t="shared" si="106"/>
        <v>#VALUE!</v>
      </c>
      <c r="AG245" s="47" t="e">
        <f t="shared" si="106"/>
        <v>#VALUE!</v>
      </c>
      <c r="AH245" s="48" t="s">
        <v>20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58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116" t="e">
        <f>C250</f>
        <v>#VALUE!</v>
      </c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2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7">C249+1</f>
        <v>#VALUE!</v>
      </c>
      <c r="E249" s="22" t="e">
        <f t="shared" si="107"/>
        <v>#VALUE!</v>
      </c>
      <c r="F249" s="22" t="e">
        <f t="shared" si="107"/>
        <v>#VALUE!</v>
      </c>
      <c r="G249" s="22" t="e">
        <f t="shared" si="107"/>
        <v>#VALUE!</v>
      </c>
      <c r="H249" s="22" t="e">
        <f t="shared" si="107"/>
        <v>#VALUE!</v>
      </c>
      <c r="I249" s="22" t="e">
        <f t="shared" si="107"/>
        <v>#VALUE!</v>
      </c>
      <c r="J249" s="22" t="e">
        <f t="shared" si="107"/>
        <v>#VALUE!</v>
      </c>
      <c r="K249" s="22" t="e">
        <f t="shared" si="107"/>
        <v>#VALUE!</v>
      </c>
      <c r="L249" s="22" t="e">
        <f t="shared" si="107"/>
        <v>#VALUE!</v>
      </c>
      <c r="M249" s="22" t="e">
        <f t="shared" si="107"/>
        <v>#VALUE!</v>
      </c>
      <c r="N249" s="22" t="e">
        <f t="shared" si="107"/>
        <v>#VALUE!</v>
      </c>
      <c r="O249" s="22" t="e">
        <f t="shared" si="107"/>
        <v>#VALUE!</v>
      </c>
      <c r="P249" s="22" t="e">
        <f t="shared" si="107"/>
        <v>#VALUE!</v>
      </c>
      <c r="Q249" s="22" t="e">
        <f t="shared" si="107"/>
        <v>#VALUE!</v>
      </c>
      <c r="R249" s="22" t="e">
        <f t="shared" si="107"/>
        <v>#VALUE!</v>
      </c>
      <c r="S249" s="22" t="e">
        <f t="shared" si="107"/>
        <v>#VALUE!</v>
      </c>
      <c r="T249" s="22" t="e">
        <f t="shared" si="107"/>
        <v>#VALUE!</v>
      </c>
      <c r="U249" s="22" t="e">
        <f t="shared" si="107"/>
        <v>#VALUE!</v>
      </c>
      <c r="V249" s="22" t="e">
        <f t="shared" si="107"/>
        <v>#VALUE!</v>
      </c>
      <c r="W249" s="22" t="e">
        <f t="shared" si="107"/>
        <v>#VALUE!</v>
      </c>
      <c r="X249" s="22" t="e">
        <f t="shared" si="107"/>
        <v>#VALUE!</v>
      </c>
      <c r="Y249" s="22" t="e">
        <f t="shared" si="107"/>
        <v>#VALUE!</v>
      </c>
      <c r="Z249" s="22" t="e">
        <f t="shared" si="107"/>
        <v>#VALUE!</v>
      </c>
      <c r="AA249" s="22" t="e">
        <f t="shared" si="107"/>
        <v>#VALUE!</v>
      </c>
      <c r="AB249" s="22" t="e">
        <f t="shared" si="107"/>
        <v>#VALUE!</v>
      </c>
      <c r="AC249" s="22" t="e">
        <f t="shared" si="107"/>
        <v>#VALUE!</v>
      </c>
      <c r="AD249" s="22" t="e">
        <f t="shared" si="107"/>
        <v>#VALUE!</v>
      </c>
      <c r="AE249" s="22" t="e">
        <f t="shared" si="107"/>
        <v>#VALUE!</v>
      </c>
      <c r="AF249" s="22" t="e">
        <f t="shared" si="107"/>
        <v>#VALUE!</v>
      </c>
      <c r="AG249" s="22" t="e">
        <f t="shared" si="107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8">IF(D249&gt;$G$5,"",IF(C250=EOMONTH(DATE($C247,$D247,1),0),"",IF(C250="","",C250+1)))</f>
        <v>#VALUE!</v>
      </c>
      <c r="E250" s="22" t="e">
        <f t="shared" si="108"/>
        <v>#VALUE!</v>
      </c>
      <c r="F250" s="22" t="e">
        <f t="shared" si="108"/>
        <v>#VALUE!</v>
      </c>
      <c r="G250" s="22" t="e">
        <f t="shared" si="108"/>
        <v>#VALUE!</v>
      </c>
      <c r="H250" s="22" t="e">
        <f t="shared" si="108"/>
        <v>#VALUE!</v>
      </c>
      <c r="I250" s="22" t="e">
        <f t="shared" si="108"/>
        <v>#VALUE!</v>
      </c>
      <c r="J250" s="22" t="e">
        <f t="shared" si="108"/>
        <v>#VALUE!</v>
      </c>
      <c r="K250" s="22" t="e">
        <f t="shared" si="108"/>
        <v>#VALUE!</v>
      </c>
      <c r="L250" s="22" t="e">
        <f t="shared" si="108"/>
        <v>#VALUE!</v>
      </c>
      <c r="M250" s="22" t="e">
        <f t="shared" si="108"/>
        <v>#VALUE!</v>
      </c>
      <c r="N250" s="22" t="e">
        <f t="shared" si="108"/>
        <v>#VALUE!</v>
      </c>
      <c r="O250" s="22" t="e">
        <f t="shared" si="108"/>
        <v>#VALUE!</v>
      </c>
      <c r="P250" s="22" t="e">
        <f t="shared" si="108"/>
        <v>#VALUE!</v>
      </c>
      <c r="Q250" s="22" t="e">
        <f t="shared" si="108"/>
        <v>#VALUE!</v>
      </c>
      <c r="R250" s="22" t="e">
        <f t="shared" si="108"/>
        <v>#VALUE!</v>
      </c>
      <c r="S250" s="22" t="e">
        <f t="shared" si="108"/>
        <v>#VALUE!</v>
      </c>
      <c r="T250" s="22" t="e">
        <f t="shared" si="108"/>
        <v>#VALUE!</v>
      </c>
      <c r="U250" s="22" t="e">
        <f t="shared" si="108"/>
        <v>#VALUE!</v>
      </c>
      <c r="V250" s="22" t="e">
        <f t="shared" si="108"/>
        <v>#VALUE!</v>
      </c>
      <c r="W250" s="22" t="e">
        <f t="shared" si="108"/>
        <v>#VALUE!</v>
      </c>
      <c r="X250" s="22" t="e">
        <f t="shared" si="108"/>
        <v>#VALUE!</v>
      </c>
      <c r="Y250" s="22" t="e">
        <f t="shared" si="108"/>
        <v>#VALUE!</v>
      </c>
      <c r="Z250" s="22" t="e">
        <f t="shared" si="108"/>
        <v>#VALUE!</v>
      </c>
      <c r="AA250" s="22" t="e">
        <f t="shared" si="108"/>
        <v>#VALUE!</v>
      </c>
      <c r="AB250" s="22" t="e">
        <f t="shared" si="108"/>
        <v>#VALUE!</v>
      </c>
      <c r="AC250" s="22" t="e">
        <f t="shared" si="108"/>
        <v>#VALUE!</v>
      </c>
      <c r="AD250" s="22" t="e">
        <f t="shared" si="108"/>
        <v>#VALUE!</v>
      </c>
      <c r="AE250" s="22" t="e">
        <f t="shared" si="108"/>
        <v>#VALUE!</v>
      </c>
      <c r="AF250" s="22" t="e">
        <f t="shared" si="108"/>
        <v>#VALUE!</v>
      </c>
      <c r="AG250" s="22" t="e">
        <f t="shared" si="108"/>
        <v>#VALUE!</v>
      </c>
      <c r="AH250" s="23" t="s">
        <v>16</v>
      </c>
      <c r="AI250" s="59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61" t="str">
        <f>IFERROR(TEXT(WEEKDAY(+C250),"aaa"),"")</f>
        <v/>
      </c>
      <c r="D251" s="61" t="str">
        <f t="shared" ref="D251:AG251" si="109">IFERROR(TEXT(WEEKDAY(+D250),"aaa"),"")</f>
        <v/>
      </c>
      <c r="E251" s="61" t="str">
        <f t="shared" si="109"/>
        <v/>
      </c>
      <c r="F251" s="61" t="str">
        <f t="shared" si="109"/>
        <v/>
      </c>
      <c r="G251" s="61" t="str">
        <f t="shared" si="109"/>
        <v/>
      </c>
      <c r="H251" s="61" t="str">
        <f t="shared" si="109"/>
        <v/>
      </c>
      <c r="I251" s="61" t="str">
        <f t="shared" si="109"/>
        <v/>
      </c>
      <c r="J251" s="61" t="str">
        <f t="shared" si="109"/>
        <v/>
      </c>
      <c r="K251" s="61" t="str">
        <f t="shared" si="109"/>
        <v/>
      </c>
      <c r="L251" s="61" t="str">
        <f t="shared" si="109"/>
        <v/>
      </c>
      <c r="M251" s="61" t="str">
        <f t="shared" si="109"/>
        <v/>
      </c>
      <c r="N251" s="61" t="str">
        <f t="shared" si="109"/>
        <v/>
      </c>
      <c r="O251" s="61" t="str">
        <f t="shared" si="109"/>
        <v/>
      </c>
      <c r="P251" s="61" t="str">
        <f t="shared" si="109"/>
        <v/>
      </c>
      <c r="Q251" s="61" t="str">
        <f t="shared" si="109"/>
        <v/>
      </c>
      <c r="R251" s="61" t="str">
        <f t="shared" si="109"/>
        <v/>
      </c>
      <c r="S251" s="61" t="str">
        <f t="shared" si="109"/>
        <v/>
      </c>
      <c r="T251" s="61" t="str">
        <f t="shared" si="109"/>
        <v/>
      </c>
      <c r="U251" s="61" t="str">
        <f t="shared" si="109"/>
        <v/>
      </c>
      <c r="V251" s="61" t="str">
        <f t="shared" si="109"/>
        <v/>
      </c>
      <c r="W251" s="61" t="str">
        <f t="shared" si="109"/>
        <v/>
      </c>
      <c r="X251" s="61" t="str">
        <f t="shared" si="109"/>
        <v/>
      </c>
      <c r="Y251" s="61" t="str">
        <f t="shared" si="109"/>
        <v/>
      </c>
      <c r="Z251" s="61" t="str">
        <f t="shared" si="109"/>
        <v/>
      </c>
      <c r="AA251" s="61" t="str">
        <f t="shared" si="109"/>
        <v/>
      </c>
      <c r="AB251" s="61" t="str">
        <f t="shared" si="109"/>
        <v/>
      </c>
      <c r="AC251" s="61" t="str">
        <f t="shared" si="109"/>
        <v/>
      </c>
      <c r="AD251" s="61" t="str">
        <f t="shared" si="109"/>
        <v/>
      </c>
      <c r="AE251" s="61" t="str">
        <f t="shared" si="109"/>
        <v/>
      </c>
      <c r="AF251" s="61" t="str">
        <f t="shared" si="109"/>
        <v/>
      </c>
      <c r="AG251" s="61" t="str">
        <f t="shared" si="109"/>
        <v/>
      </c>
      <c r="AH251" s="23" t="s">
        <v>18</v>
      </c>
      <c r="AI251" s="59">
        <f>+COUNTIF(C252:AG252,"夏休")+COUNTIF(C252:AG252,"冬休")+COUNTIF(C252:AG252,"中止")</f>
        <v>0</v>
      </c>
      <c r="AL251" s="58"/>
    </row>
    <row r="252" spans="2:38" s="25" customFormat="1" ht="13.5" customHeight="1" x14ac:dyDescent="0.15">
      <c r="B252" s="83" t="s">
        <v>17</v>
      </c>
      <c r="C252" s="85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104"/>
      <c r="AH252" s="26" t="s">
        <v>2</v>
      </c>
      <c r="AI252" s="27">
        <f>COUNT(C250:AG250)-AI251</f>
        <v>0</v>
      </c>
      <c r="AL252" s="58"/>
    </row>
    <row r="253" spans="2:38" s="25" customFormat="1" ht="13.5" customHeight="1" x14ac:dyDescent="0.15">
      <c r="B253" s="84"/>
      <c r="C253" s="85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104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58"/>
    </row>
    <row r="254" spans="2:38" s="25" customFormat="1" ht="13.5" customHeight="1" x14ac:dyDescent="0.15">
      <c r="B254" s="105" t="s">
        <v>0</v>
      </c>
      <c r="C254" s="106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9"/>
      <c r="AH254" s="26" t="s">
        <v>8</v>
      </c>
      <c r="AI254" s="29" t="e">
        <f>+AI253/AI252</f>
        <v>#DIV/0!</v>
      </c>
      <c r="AL254" s="58"/>
    </row>
    <row r="255" spans="2:38" s="25" customFormat="1" x14ac:dyDescent="0.15">
      <c r="B255" s="105"/>
      <c r="C255" s="106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9"/>
      <c r="AH255" s="26" t="s">
        <v>9</v>
      </c>
      <c r="AI255" s="27">
        <f>+COUNTA(C256:AG257)</f>
        <v>0</v>
      </c>
      <c r="AL255" s="58"/>
    </row>
    <row r="256" spans="2:38" s="25" customFormat="1" x14ac:dyDescent="0.15">
      <c r="B256" s="110" t="s">
        <v>7</v>
      </c>
      <c r="C256" s="112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14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111"/>
      <c r="C257" s="113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15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7" t="str">
        <f>IF(7&gt;AI252,"対象外",IF(AL256&gt;=AI250,"OK","NG"))</f>
        <v>対象外</v>
      </c>
    </row>
    <row r="258" spans="2:38" hidden="1" x14ac:dyDescent="0.15">
      <c r="B258" s="60" t="s">
        <v>33</v>
      </c>
      <c r="C258" s="44" t="e">
        <f t="shared" ref="C258:AG258" si="110">IF(AND(DAY(C250)&gt;=22,DAY(C250)&lt;=28,C251="土"),1,0)</f>
        <v>#VALUE!</v>
      </c>
      <c r="D258" s="44" t="e">
        <f t="shared" si="110"/>
        <v>#VALUE!</v>
      </c>
      <c r="E258" s="44" t="e">
        <f t="shared" si="110"/>
        <v>#VALUE!</v>
      </c>
      <c r="F258" s="44" t="e">
        <f t="shared" si="110"/>
        <v>#VALUE!</v>
      </c>
      <c r="G258" s="44" t="e">
        <f t="shared" si="110"/>
        <v>#VALUE!</v>
      </c>
      <c r="H258" s="44" t="e">
        <f t="shared" si="110"/>
        <v>#VALUE!</v>
      </c>
      <c r="I258" s="44" t="e">
        <f t="shared" si="110"/>
        <v>#VALUE!</v>
      </c>
      <c r="J258" s="44" t="e">
        <f t="shared" si="110"/>
        <v>#VALUE!</v>
      </c>
      <c r="K258" s="44" t="e">
        <f t="shared" si="110"/>
        <v>#VALUE!</v>
      </c>
      <c r="L258" s="44" t="e">
        <f t="shared" si="110"/>
        <v>#VALUE!</v>
      </c>
      <c r="M258" s="44" t="e">
        <f t="shared" si="110"/>
        <v>#VALUE!</v>
      </c>
      <c r="N258" s="44" t="e">
        <f t="shared" si="110"/>
        <v>#VALUE!</v>
      </c>
      <c r="O258" s="44" t="e">
        <f t="shared" si="110"/>
        <v>#VALUE!</v>
      </c>
      <c r="P258" s="44" t="e">
        <f t="shared" si="110"/>
        <v>#VALUE!</v>
      </c>
      <c r="Q258" s="44" t="e">
        <f t="shared" si="110"/>
        <v>#VALUE!</v>
      </c>
      <c r="R258" s="44" t="e">
        <f t="shared" si="110"/>
        <v>#VALUE!</v>
      </c>
      <c r="S258" s="44" t="e">
        <f t="shared" si="110"/>
        <v>#VALUE!</v>
      </c>
      <c r="T258" s="44" t="e">
        <f t="shared" si="110"/>
        <v>#VALUE!</v>
      </c>
      <c r="U258" s="44" t="e">
        <f t="shared" si="110"/>
        <v>#VALUE!</v>
      </c>
      <c r="V258" s="44" t="e">
        <f t="shared" si="110"/>
        <v>#VALUE!</v>
      </c>
      <c r="W258" s="44" t="e">
        <f t="shared" si="110"/>
        <v>#VALUE!</v>
      </c>
      <c r="X258" s="44" t="e">
        <f t="shared" si="110"/>
        <v>#VALUE!</v>
      </c>
      <c r="Y258" s="44" t="e">
        <f t="shared" si="110"/>
        <v>#VALUE!</v>
      </c>
      <c r="Z258" s="44" t="e">
        <f t="shared" si="110"/>
        <v>#VALUE!</v>
      </c>
      <c r="AA258" s="44" t="e">
        <f t="shared" si="110"/>
        <v>#VALUE!</v>
      </c>
      <c r="AB258" s="44" t="e">
        <f t="shared" si="110"/>
        <v>#VALUE!</v>
      </c>
      <c r="AC258" s="44" t="e">
        <f t="shared" si="110"/>
        <v>#VALUE!</v>
      </c>
      <c r="AD258" s="44" t="e">
        <f t="shared" si="110"/>
        <v>#VALUE!</v>
      </c>
      <c r="AE258" s="44" t="e">
        <f t="shared" si="110"/>
        <v>#VALUE!</v>
      </c>
      <c r="AF258" s="44" t="e">
        <f t="shared" si="110"/>
        <v>#VALUE!</v>
      </c>
      <c r="AG258" s="44" t="e">
        <f t="shared" si="110"/>
        <v>#VALUE!</v>
      </c>
      <c r="AH258" s="45" t="s">
        <v>19</v>
      </c>
      <c r="AI258" s="46">
        <f>_xlfn.AGGREGATE(9,6,C258:AG258)</f>
        <v>0</v>
      </c>
      <c r="AJ258" s="28"/>
    </row>
    <row r="259" spans="2:38" hidden="1" x14ac:dyDescent="0.15">
      <c r="B259" s="60" t="s">
        <v>34</v>
      </c>
      <c r="C259" s="47" t="e">
        <f t="shared" ref="C259:AG259" si="111">IF(AND(DAY(C250)&gt;=22,DAY(C250)&lt;=28,C251="土",OR(C256="休",C256="雨")),1,0)</f>
        <v>#VALUE!</v>
      </c>
      <c r="D259" s="47" t="e">
        <f t="shared" si="111"/>
        <v>#VALUE!</v>
      </c>
      <c r="E259" s="47" t="e">
        <f t="shared" si="111"/>
        <v>#VALUE!</v>
      </c>
      <c r="F259" s="47" t="e">
        <f t="shared" si="111"/>
        <v>#VALUE!</v>
      </c>
      <c r="G259" s="47" t="e">
        <f t="shared" si="111"/>
        <v>#VALUE!</v>
      </c>
      <c r="H259" s="47" t="e">
        <f t="shared" si="111"/>
        <v>#VALUE!</v>
      </c>
      <c r="I259" s="47" t="e">
        <f t="shared" si="111"/>
        <v>#VALUE!</v>
      </c>
      <c r="J259" s="47" t="e">
        <f t="shared" si="111"/>
        <v>#VALUE!</v>
      </c>
      <c r="K259" s="47" t="e">
        <f t="shared" si="111"/>
        <v>#VALUE!</v>
      </c>
      <c r="L259" s="47" t="e">
        <f t="shared" si="111"/>
        <v>#VALUE!</v>
      </c>
      <c r="M259" s="47" t="e">
        <f t="shared" si="111"/>
        <v>#VALUE!</v>
      </c>
      <c r="N259" s="47" t="e">
        <f t="shared" si="111"/>
        <v>#VALUE!</v>
      </c>
      <c r="O259" s="47" t="e">
        <f t="shared" si="111"/>
        <v>#VALUE!</v>
      </c>
      <c r="P259" s="47" t="e">
        <f t="shared" si="111"/>
        <v>#VALUE!</v>
      </c>
      <c r="Q259" s="47" t="e">
        <f t="shared" si="111"/>
        <v>#VALUE!</v>
      </c>
      <c r="R259" s="47" t="e">
        <f t="shared" si="111"/>
        <v>#VALUE!</v>
      </c>
      <c r="S259" s="47" t="e">
        <f t="shared" si="111"/>
        <v>#VALUE!</v>
      </c>
      <c r="T259" s="47" t="e">
        <f t="shared" si="111"/>
        <v>#VALUE!</v>
      </c>
      <c r="U259" s="47" t="e">
        <f t="shared" si="111"/>
        <v>#VALUE!</v>
      </c>
      <c r="V259" s="47" t="e">
        <f t="shared" si="111"/>
        <v>#VALUE!</v>
      </c>
      <c r="W259" s="47" t="e">
        <f t="shared" si="111"/>
        <v>#VALUE!</v>
      </c>
      <c r="X259" s="47" t="e">
        <f t="shared" si="111"/>
        <v>#VALUE!</v>
      </c>
      <c r="Y259" s="47" t="e">
        <f t="shared" si="111"/>
        <v>#VALUE!</v>
      </c>
      <c r="Z259" s="47" t="e">
        <f t="shared" si="111"/>
        <v>#VALUE!</v>
      </c>
      <c r="AA259" s="47" t="e">
        <f t="shared" si="111"/>
        <v>#VALUE!</v>
      </c>
      <c r="AB259" s="47" t="e">
        <f t="shared" si="111"/>
        <v>#VALUE!</v>
      </c>
      <c r="AC259" s="47" t="e">
        <f t="shared" si="111"/>
        <v>#VALUE!</v>
      </c>
      <c r="AD259" s="47" t="e">
        <f t="shared" si="111"/>
        <v>#VALUE!</v>
      </c>
      <c r="AE259" s="47" t="e">
        <f t="shared" si="111"/>
        <v>#VALUE!</v>
      </c>
      <c r="AF259" s="47" t="e">
        <f t="shared" si="111"/>
        <v>#VALUE!</v>
      </c>
      <c r="AG259" s="47" t="e">
        <f t="shared" si="111"/>
        <v>#VALUE!</v>
      </c>
      <c r="AH259" s="48" t="s">
        <v>20</v>
      </c>
      <c r="AI259" s="46">
        <f>_xlfn.AGGREGATE(9,6,C259:AG259)</f>
        <v>0</v>
      </c>
      <c r="AJ259" s="28"/>
    </row>
    <row r="260" spans="2:38" hidden="1" x14ac:dyDescent="0.15">
      <c r="B260" s="60" t="s">
        <v>35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" si="112">IF(AND(DAY(E250)&gt;=8,DAY(E250)&lt;=14,E251="土"),1,0)</f>
        <v>#VALUE!</v>
      </c>
      <c r="F260" s="44" t="e">
        <f>IF(AND(DAY(F250)&gt;=8,DAY(F250)&lt;=14,F251="土"),1,0)</f>
        <v>#VALUE!</v>
      </c>
      <c r="G260" s="44" t="e">
        <f>IF(AND(DAY(G250)&gt;=8,DAY(G250)&lt;=14,G251="土"),1,0)</f>
        <v>#VALUE!</v>
      </c>
      <c r="H260" s="44" t="e">
        <f t="shared" ref="H260:AG260" si="113">IF(AND(DAY(H250)&gt;=8,DAY(H250)&lt;=14,H251="土"),1,0)</f>
        <v>#VALUE!</v>
      </c>
      <c r="I260" s="44" t="e">
        <f t="shared" si="113"/>
        <v>#VALUE!</v>
      </c>
      <c r="J260" s="44" t="e">
        <f t="shared" si="113"/>
        <v>#VALUE!</v>
      </c>
      <c r="K260" s="44" t="e">
        <f t="shared" si="113"/>
        <v>#VALUE!</v>
      </c>
      <c r="L260" s="44" t="e">
        <f t="shared" si="113"/>
        <v>#VALUE!</v>
      </c>
      <c r="M260" s="44" t="e">
        <f t="shared" si="113"/>
        <v>#VALUE!</v>
      </c>
      <c r="N260" s="44" t="e">
        <f t="shared" si="113"/>
        <v>#VALUE!</v>
      </c>
      <c r="O260" s="44" t="e">
        <f t="shared" si="113"/>
        <v>#VALUE!</v>
      </c>
      <c r="P260" s="44" t="e">
        <f t="shared" si="113"/>
        <v>#VALUE!</v>
      </c>
      <c r="Q260" s="44" t="e">
        <f t="shared" si="113"/>
        <v>#VALUE!</v>
      </c>
      <c r="R260" s="44" t="e">
        <f t="shared" si="113"/>
        <v>#VALUE!</v>
      </c>
      <c r="S260" s="44" t="e">
        <f t="shared" si="113"/>
        <v>#VALUE!</v>
      </c>
      <c r="T260" s="44" t="e">
        <f t="shared" si="113"/>
        <v>#VALUE!</v>
      </c>
      <c r="U260" s="44" t="e">
        <f t="shared" si="113"/>
        <v>#VALUE!</v>
      </c>
      <c r="V260" s="44" t="e">
        <f t="shared" si="113"/>
        <v>#VALUE!</v>
      </c>
      <c r="W260" s="44" t="e">
        <f t="shared" si="113"/>
        <v>#VALUE!</v>
      </c>
      <c r="X260" s="44" t="e">
        <f t="shared" si="113"/>
        <v>#VALUE!</v>
      </c>
      <c r="Y260" s="44" t="e">
        <f t="shared" si="113"/>
        <v>#VALUE!</v>
      </c>
      <c r="Z260" s="44" t="e">
        <f t="shared" si="113"/>
        <v>#VALUE!</v>
      </c>
      <c r="AA260" s="44" t="e">
        <f t="shared" si="113"/>
        <v>#VALUE!</v>
      </c>
      <c r="AB260" s="44" t="e">
        <f t="shared" si="113"/>
        <v>#VALUE!</v>
      </c>
      <c r="AC260" s="44" t="e">
        <f t="shared" si="113"/>
        <v>#VALUE!</v>
      </c>
      <c r="AD260" s="44" t="e">
        <f t="shared" si="113"/>
        <v>#VALUE!</v>
      </c>
      <c r="AE260" s="44" t="e">
        <f t="shared" si="113"/>
        <v>#VALUE!</v>
      </c>
      <c r="AF260" s="44" t="e">
        <f t="shared" si="113"/>
        <v>#VALUE!</v>
      </c>
      <c r="AG260" s="44" t="e">
        <f t="shared" si="113"/>
        <v>#VALUE!</v>
      </c>
      <c r="AH260" s="45" t="s">
        <v>19</v>
      </c>
      <c r="AI260" s="46">
        <f>_xlfn.AGGREGATE(9,6,C260:AG260)</f>
        <v>0</v>
      </c>
      <c r="AJ260" s="28"/>
    </row>
    <row r="261" spans="2:38" hidden="1" x14ac:dyDescent="0.15">
      <c r="B261" s="60" t="s">
        <v>36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" si="114">IF(AND(DAY(E250)&gt;=8,DAY(E250)&lt;=14,E251="土",OR(E256="休",E256="雨")),1,0)</f>
        <v>#VALUE!</v>
      </c>
      <c r="F261" s="47" t="e">
        <f>IF(AND(DAY(F250)&gt;=8,DAY(F250)&lt;=14,F251="土",OR(F256="休",F256="雨")),1,0)</f>
        <v>#VALUE!</v>
      </c>
      <c r="G261" s="47" t="e">
        <f>IF(AND(DAY(G250)&gt;=8,DAY(G250)&lt;=14,G251="土",OR(G256="休",G256="雨")),1,0)</f>
        <v>#VALUE!</v>
      </c>
      <c r="H261" s="47" t="e">
        <f t="shared" ref="H261:AG261" si="115">IF(AND(DAY(H250)&gt;=8,DAY(H250)&lt;=14,H251="土",OR(H256="休",H256="雨")),1,0)</f>
        <v>#VALUE!</v>
      </c>
      <c r="I261" s="47" t="e">
        <f t="shared" si="115"/>
        <v>#VALUE!</v>
      </c>
      <c r="J261" s="47" t="e">
        <f t="shared" si="115"/>
        <v>#VALUE!</v>
      </c>
      <c r="K261" s="47" t="e">
        <f t="shared" si="115"/>
        <v>#VALUE!</v>
      </c>
      <c r="L261" s="47" t="e">
        <f t="shared" si="115"/>
        <v>#VALUE!</v>
      </c>
      <c r="M261" s="47" t="e">
        <f t="shared" si="115"/>
        <v>#VALUE!</v>
      </c>
      <c r="N261" s="47" t="e">
        <f t="shared" si="115"/>
        <v>#VALUE!</v>
      </c>
      <c r="O261" s="47" t="e">
        <f t="shared" si="115"/>
        <v>#VALUE!</v>
      </c>
      <c r="P261" s="47" t="e">
        <f t="shared" si="115"/>
        <v>#VALUE!</v>
      </c>
      <c r="Q261" s="47" t="e">
        <f t="shared" si="115"/>
        <v>#VALUE!</v>
      </c>
      <c r="R261" s="47" t="e">
        <f t="shared" si="115"/>
        <v>#VALUE!</v>
      </c>
      <c r="S261" s="47" t="e">
        <f t="shared" si="115"/>
        <v>#VALUE!</v>
      </c>
      <c r="T261" s="47" t="e">
        <f t="shared" si="115"/>
        <v>#VALUE!</v>
      </c>
      <c r="U261" s="47" t="e">
        <f t="shared" si="115"/>
        <v>#VALUE!</v>
      </c>
      <c r="V261" s="47" t="e">
        <f t="shared" si="115"/>
        <v>#VALUE!</v>
      </c>
      <c r="W261" s="47" t="e">
        <f t="shared" si="115"/>
        <v>#VALUE!</v>
      </c>
      <c r="X261" s="47" t="e">
        <f t="shared" si="115"/>
        <v>#VALUE!</v>
      </c>
      <c r="Y261" s="47" t="e">
        <f t="shared" si="115"/>
        <v>#VALUE!</v>
      </c>
      <c r="Z261" s="47" t="e">
        <f t="shared" si="115"/>
        <v>#VALUE!</v>
      </c>
      <c r="AA261" s="47" t="e">
        <f t="shared" si="115"/>
        <v>#VALUE!</v>
      </c>
      <c r="AB261" s="47" t="e">
        <f t="shared" si="115"/>
        <v>#VALUE!</v>
      </c>
      <c r="AC261" s="47" t="e">
        <f t="shared" si="115"/>
        <v>#VALUE!</v>
      </c>
      <c r="AD261" s="47" t="e">
        <f t="shared" si="115"/>
        <v>#VALUE!</v>
      </c>
      <c r="AE261" s="47" t="e">
        <f t="shared" si="115"/>
        <v>#VALUE!</v>
      </c>
      <c r="AF261" s="47" t="e">
        <f t="shared" si="115"/>
        <v>#VALUE!</v>
      </c>
      <c r="AG261" s="47" t="e">
        <f t="shared" si="115"/>
        <v>#VALUE!</v>
      </c>
      <c r="AH261" s="48" t="s">
        <v>20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58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116" t="e">
        <f>C266</f>
        <v>#VALUE!</v>
      </c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2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6">C265+1</f>
        <v>#VALUE!</v>
      </c>
      <c r="E265" s="22" t="e">
        <f t="shared" si="116"/>
        <v>#VALUE!</v>
      </c>
      <c r="F265" s="22" t="e">
        <f t="shared" si="116"/>
        <v>#VALUE!</v>
      </c>
      <c r="G265" s="22" t="e">
        <f t="shared" si="116"/>
        <v>#VALUE!</v>
      </c>
      <c r="H265" s="22" t="e">
        <f t="shared" si="116"/>
        <v>#VALUE!</v>
      </c>
      <c r="I265" s="22" t="e">
        <f t="shared" si="116"/>
        <v>#VALUE!</v>
      </c>
      <c r="J265" s="22" t="e">
        <f t="shared" si="116"/>
        <v>#VALUE!</v>
      </c>
      <c r="K265" s="22" t="e">
        <f t="shared" si="116"/>
        <v>#VALUE!</v>
      </c>
      <c r="L265" s="22" t="e">
        <f t="shared" si="116"/>
        <v>#VALUE!</v>
      </c>
      <c r="M265" s="22" t="e">
        <f t="shared" si="116"/>
        <v>#VALUE!</v>
      </c>
      <c r="N265" s="22" t="e">
        <f t="shared" si="116"/>
        <v>#VALUE!</v>
      </c>
      <c r="O265" s="22" t="e">
        <f t="shared" si="116"/>
        <v>#VALUE!</v>
      </c>
      <c r="P265" s="22" t="e">
        <f t="shared" si="116"/>
        <v>#VALUE!</v>
      </c>
      <c r="Q265" s="22" t="e">
        <f t="shared" si="116"/>
        <v>#VALUE!</v>
      </c>
      <c r="R265" s="22" t="e">
        <f t="shared" si="116"/>
        <v>#VALUE!</v>
      </c>
      <c r="S265" s="22" t="e">
        <f t="shared" si="116"/>
        <v>#VALUE!</v>
      </c>
      <c r="T265" s="22" t="e">
        <f t="shared" si="116"/>
        <v>#VALUE!</v>
      </c>
      <c r="U265" s="22" t="e">
        <f t="shared" si="116"/>
        <v>#VALUE!</v>
      </c>
      <c r="V265" s="22" t="e">
        <f t="shared" si="116"/>
        <v>#VALUE!</v>
      </c>
      <c r="W265" s="22" t="e">
        <f t="shared" si="116"/>
        <v>#VALUE!</v>
      </c>
      <c r="X265" s="22" t="e">
        <f t="shared" si="116"/>
        <v>#VALUE!</v>
      </c>
      <c r="Y265" s="22" t="e">
        <f t="shared" si="116"/>
        <v>#VALUE!</v>
      </c>
      <c r="Z265" s="22" t="e">
        <f t="shared" si="116"/>
        <v>#VALUE!</v>
      </c>
      <c r="AA265" s="22" t="e">
        <f t="shared" si="116"/>
        <v>#VALUE!</v>
      </c>
      <c r="AB265" s="22" t="e">
        <f t="shared" si="116"/>
        <v>#VALUE!</v>
      </c>
      <c r="AC265" s="22" t="e">
        <f t="shared" si="116"/>
        <v>#VALUE!</v>
      </c>
      <c r="AD265" s="22" t="e">
        <f t="shared" si="116"/>
        <v>#VALUE!</v>
      </c>
      <c r="AE265" s="22" t="e">
        <f t="shared" si="116"/>
        <v>#VALUE!</v>
      </c>
      <c r="AF265" s="22" t="e">
        <f t="shared" si="116"/>
        <v>#VALUE!</v>
      </c>
      <c r="AG265" s="22" t="e">
        <f t="shared" si="116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7">IF(D265&gt;$G$5,"",IF(C266=EOMONTH(DATE($C263,$D263,1),0),"",IF(C266="","",C266+1)))</f>
        <v>#VALUE!</v>
      </c>
      <c r="E266" s="22" t="e">
        <f t="shared" si="117"/>
        <v>#VALUE!</v>
      </c>
      <c r="F266" s="22" t="e">
        <f t="shared" si="117"/>
        <v>#VALUE!</v>
      </c>
      <c r="G266" s="22" t="e">
        <f t="shared" si="117"/>
        <v>#VALUE!</v>
      </c>
      <c r="H266" s="22" t="e">
        <f t="shared" si="117"/>
        <v>#VALUE!</v>
      </c>
      <c r="I266" s="22" t="e">
        <f t="shared" si="117"/>
        <v>#VALUE!</v>
      </c>
      <c r="J266" s="22" t="e">
        <f t="shared" si="117"/>
        <v>#VALUE!</v>
      </c>
      <c r="K266" s="22" t="e">
        <f t="shared" si="117"/>
        <v>#VALUE!</v>
      </c>
      <c r="L266" s="22" t="e">
        <f t="shared" si="117"/>
        <v>#VALUE!</v>
      </c>
      <c r="M266" s="22" t="e">
        <f t="shared" si="117"/>
        <v>#VALUE!</v>
      </c>
      <c r="N266" s="22" t="e">
        <f t="shared" si="117"/>
        <v>#VALUE!</v>
      </c>
      <c r="O266" s="22" t="e">
        <f t="shared" si="117"/>
        <v>#VALUE!</v>
      </c>
      <c r="P266" s="22" t="e">
        <f t="shared" si="117"/>
        <v>#VALUE!</v>
      </c>
      <c r="Q266" s="22" t="e">
        <f t="shared" si="117"/>
        <v>#VALUE!</v>
      </c>
      <c r="R266" s="22" t="e">
        <f t="shared" si="117"/>
        <v>#VALUE!</v>
      </c>
      <c r="S266" s="22" t="e">
        <f t="shared" si="117"/>
        <v>#VALUE!</v>
      </c>
      <c r="T266" s="22" t="e">
        <f t="shared" si="117"/>
        <v>#VALUE!</v>
      </c>
      <c r="U266" s="22" t="e">
        <f t="shared" si="117"/>
        <v>#VALUE!</v>
      </c>
      <c r="V266" s="22" t="e">
        <f t="shared" si="117"/>
        <v>#VALUE!</v>
      </c>
      <c r="W266" s="22" t="e">
        <f t="shared" si="117"/>
        <v>#VALUE!</v>
      </c>
      <c r="X266" s="22" t="e">
        <f t="shared" si="117"/>
        <v>#VALUE!</v>
      </c>
      <c r="Y266" s="22" t="e">
        <f t="shared" si="117"/>
        <v>#VALUE!</v>
      </c>
      <c r="Z266" s="22" t="e">
        <f t="shared" si="117"/>
        <v>#VALUE!</v>
      </c>
      <c r="AA266" s="22" t="e">
        <f t="shared" si="117"/>
        <v>#VALUE!</v>
      </c>
      <c r="AB266" s="22" t="e">
        <f t="shared" si="117"/>
        <v>#VALUE!</v>
      </c>
      <c r="AC266" s="22" t="e">
        <f t="shared" si="117"/>
        <v>#VALUE!</v>
      </c>
      <c r="AD266" s="22" t="e">
        <f t="shared" si="117"/>
        <v>#VALUE!</v>
      </c>
      <c r="AE266" s="22" t="e">
        <f t="shared" si="117"/>
        <v>#VALUE!</v>
      </c>
      <c r="AF266" s="22" t="e">
        <f t="shared" si="117"/>
        <v>#VALUE!</v>
      </c>
      <c r="AG266" s="22" t="e">
        <f t="shared" si="117"/>
        <v>#VALUE!</v>
      </c>
      <c r="AH266" s="23" t="s">
        <v>16</v>
      </c>
      <c r="AI266" s="59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61" t="str">
        <f>IFERROR(TEXT(WEEKDAY(+C266),"aaa"),"")</f>
        <v/>
      </c>
      <c r="D267" s="61" t="str">
        <f t="shared" ref="D267:AG267" si="118">IFERROR(TEXT(WEEKDAY(+D266),"aaa"),"")</f>
        <v/>
      </c>
      <c r="E267" s="61" t="str">
        <f t="shared" si="118"/>
        <v/>
      </c>
      <c r="F267" s="61" t="str">
        <f t="shared" si="118"/>
        <v/>
      </c>
      <c r="G267" s="61" t="str">
        <f t="shared" si="118"/>
        <v/>
      </c>
      <c r="H267" s="61" t="str">
        <f t="shared" si="118"/>
        <v/>
      </c>
      <c r="I267" s="61" t="str">
        <f t="shared" si="118"/>
        <v/>
      </c>
      <c r="J267" s="61" t="str">
        <f t="shared" si="118"/>
        <v/>
      </c>
      <c r="K267" s="61" t="str">
        <f t="shared" si="118"/>
        <v/>
      </c>
      <c r="L267" s="61" t="str">
        <f t="shared" si="118"/>
        <v/>
      </c>
      <c r="M267" s="61" t="str">
        <f t="shared" si="118"/>
        <v/>
      </c>
      <c r="N267" s="61" t="str">
        <f t="shared" si="118"/>
        <v/>
      </c>
      <c r="O267" s="61" t="str">
        <f t="shared" si="118"/>
        <v/>
      </c>
      <c r="P267" s="61" t="str">
        <f t="shared" si="118"/>
        <v/>
      </c>
      <c r="Q267" s="61" t="str">
        <f t="shared" si="118"/>
        <v/>
      </c>
      <c r="R267" s="61" t="str">
        <f t="shared" si="118"/>
        <v/>
      </c>
      <c r="S267" s="61" t="str">
        <f t="shared" si="118"/>
        <v/>
      </c>
      <c r="T267" s="61" t="str">
        <f t="shared" si="118"/>
        <v/>
      </c>
      <c r="U267" s="61" t="str">
        <f t="shared" si="118"/>
        <v/>
      </c>
      <c r="V267" s="61" t="str">
        <f t="shared" si="118"/>
        <v/>
      </c>
      <c r="W267" s="61" t="str">
        <f t="shared" si="118"/>
        <v/>
      </c>
      <c r="X267" s="61" t="str">
        <f t="shared" si="118"/>
        <v/>
      </c>
      <c r="Y267" s="61" t="str">
        <f t="shared" si="118"/>
        <v/>
      </c>
      <c r="Z267" s="61" t="str">
        <f t="shared" si="118"/>
        <v/>
      </c>
      <c r="AA267" s="61" t="str">
        <f t="shared" si="118"/>
        <v/>
      </c>
      <c r="AB267" s="61" t="str">
        <f t="shared" si="118"/>
        <v/>
      </c>
      <c r="AC267" s="61" t="str">
        <f t="shared" si="118"/>
        <v/>
      </c>
      <c r="AD267" s="61" t="str">
        <f t="shared" si="118"/>
        <v/>
      </c>
      <c r="AE267" s="61" t="str">
        <f t="shared" si="118"/>
        <v/>
      </c>
      <c r="AF267" s="61" t="str">
        <f t="shared" si="118"/>
        <v/>
      </c>
      <c r="AG267" s="61" t="str">
        <f t="shared" si="118"/>
        <v/>
      </c>
      <c r="AH267" s="23" t="s">
        <v>18</v>
      </c>
      <c r="AI267" s="59">
        <f>+COUNTIF(C268:AG268,"夏休")+COUNTIF(C268:AG268,"冬休")+COUNTIF(C268:AG268,"中止")</f>
        <v>0</v>
      </c>
      <c r="AL267" s="58"/>
    </row>
    <row r="268" spans="2:38" s="25" customFormat="1" ht="13.5" customHeight="1" x14ac:dyDescent="0.15">
      <c r="B268" s="83" t="s">
        <v>17</v>
      </c>
      <c r="C268" s="85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104"/>
      <c r="AH268" s="26" t="s">
        <v>2</v>
      </c>
      <c r="AI268" s="27">
        <f>COUNT(C266:AG266)-AI267</f>
        <v>0</v>
      </c>
      <c r="AL268" s="58"/>
    </row>
    <row r="269" spans="2:38" s="25" customFormat="1" ht="13.5" customHeight="1" x14ac:dyDescent="0.15">
      <c r="B269" s="84"/>
      <c r="C269" s="85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104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58"/>
    </row>
    <row r="270" spans="2:38" s="25" customFormat="1" ht="13.5" customHeight="1" x14ac:dyDescent="0.15">
      <c r="B270" s="105" t="s">
        <v>0</v>
      </c>
      <c r="C270" s="106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9"/>
      <c r="AH270" s="26" t="s">
        <v>8</v>
      </c>
      <c r="AI270" s="29" t="e">
        <f>+AI269/AI268</f>
        <v>#DIV/0!</v>
      </c>
      <c r="AL270" s="58"/>
    </row>
    <row r="271" spans="2:38" s="25" customFormat="1" x14ac:dyDescent="0.15">
      <c r="B271" s="105"/>
      <c r="C271" s="106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9"/>
      <c r="AH271" s="26" t="s">
        <v>9</v>
      </c>
      <c r="AI271" s="27">
        <f>+COUNTA(C272:AG273)</f>
        <v>0</v>
      </c>
      <c r="AL271" s="58"/>
    </row>
    <row r="272" spans="2:38" s="25" customFormat="1" x14ac:dyDescent="0.15">
      <c r="B272" s="110" t="s">
        <v>7</v>
      </c>
      <c r="C272" s="112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14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111"/>
      <c r="C273" s="113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15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7" t="str">
        <f>IF(7&gt;AI268,"対象外",IF(AL272&gt;=AI266,"OK","NG"))</f>
        <v>対象外</v>
      </c>
    </row>
    <row r="274" spans="2:38" hidden="1" x14ac:dyDescent="0.15">
      <c r="B274" s="60" t="s">
        <v>33</v>
      </c>
      <c r="C274" s="44" t="e">
        <f t="shared" ref="C274:AG274" si="119">IF(AND(DAY(C266)&gt;=22,DAY(C266)&lt;=28,C267="土"),1,0)</f>
        <v>#VALUE!</v>
      </c>
      <c r="D274" s="44" t="e">
        <f t="shared" si="119"/>
        <v>#VALUE!</v>
      </c>
      <c r="E274" s="44" t="e">
        <f t="shared" si="119"/>
        <v>#VALUE!</v>
      </c>
      <c r="F274" s="44" t="e">
        <f t="shared" si="119"/>
        <v>#VALUE!</v>
      </c>
      <c r="G274" s="44" t="e">
        <f t="shared" si="119"/>
        <v>#VALUE!</v>
      </c>
      <c r="H274" s="44" t="e">
        <f t="shared" si="119"/>
        <v>#VALUE!</v>
      </c>
      <c r="I274" s="44" t="e">
        <f t="shared" si="119"/>
        <v>#VALUE!</v>
      </c>
      <c r="J274" s="44" t="e">
        <f t="shared" si="119"/>
        <v>#VALUE!</v>
      </c>
      <c r="K274" s="44" t="e">
        <f t="shared" si="119"/>
        <v>#VALUE!</v>
      </c>
      <c r="L274" s="44" t="e">
        <f t="shared" si="119"/>
        <v>#VALUE!</v>
      </c>
      <c r="M274" s="44" t="e">
        <f t="shared" si="119"/>
        <v>#VALUE!</v>
      </c>
      <c r="N274" s="44" t="e">
        <f t="shared" si="119"/>
        <v>#VALUE!</v>
      </c>
      <c r="O274" s="44" t="e">
        <f t="shared" si="119"/>
        <v>#VALUE!</v>
      </c>
      <c r="P274" s="44" t="e">
        <f t="shared" si="119"/>
        <v>#VALUE!</v>
      </c>
      <c r="Q274" s="44" t="e">
        <f t="shared" si="119"/>
        <v>#VALUE!</v>
      </c>
      <c r="R274" s="44" t="e">
        <f t="shared" si="119"/>
        <v>#VALUE!</v>
      </c>
      <c r="S274" s="44" t="e">
        <f t="shared" si="119"/>
        <v>#VALUE!</v>
      </c>
      <c r="T274" s="44" t="e">
        <f t="shared" si="119"/>
        <v>#VALUE!</v>
      </c>
      <c r="U274" s="44" t="e">
        <f t="shared" si="119"/>
        <v>#VALUE!</v>
      </c>
      <c r="V274" s="44" t="e">
        <f t="shared" si="119"/>
        <v>#VALUE!</v>
      </c>
      <c r="W274" s="44" t="e">
        <f t="shared" si="119"/>
        <v>#VALUE!</v>
      </c>
      <c r="X274" s="44" t="e">
        <f t="shared" si="119"/>
        <v>#VALUE!</v>
      </c>
      <c r="Y274" s="44" t="e">
        <f t="shared" si="119"/>
        <v>#VALUE!</v>
      </c>
      <c r="Z274" s="44" t="e">
        <f t="shared" si="119"/>
        <v>#VALUE!</v>
      </c>
      <c r="AA274" s="44" t="e">
        <f t="shared" si="119"/>
        <v>#VALUE!</v>
      </c>
      <c r="AB274" s="44" t="e">
        <f t="shared" si="119"/>
        <v>#VALUE!</v>
      </c>
      <c r="AC274" s="44" t="e">
        <f t="shared" si="119"/>
        <v>#VALUE!</v>
      </c>
      <c r="AD274" s="44" t="e">
        <f t="shared" si="119"/>
        <v>#VALUE!</v>
      </c>
      <c r="AE274" s="44" t="e">
        <f t="shared" si="119"/>
        <v>#VALUE!</v>
      </c>
      <c r="AF274" s="44" t="e">
        <f t="shared" si="119"/>
        <v>#VALUE!</v>
      </c>
      <c r="AG274" s="44" t="e">
        <f t="shared" si="119"/>
        <v>#VALUE!</v>
      </c>
      <c r="AH274" s="45" t="s">
        <v>19</v>
      </c>
      <c r="AI274" s="46">
        <f>_xlfn.AGGREGATE(9,6,C274:AG274)</f>
        <v>0</v>
      </c>
      <c r="AJ274" s="28"/>
    </row>
    <row r="275" spans="2:38" hidden="1" x14ac:dyDescent="0.15">
      <c r="B275" s="60" t="s">
        <v>34</v>
      </c>
      <c r="C275" s="47" t="e">
        <f t="shared" ref="C275:AG275" si="120">IF(AND(DAY(C266)&gt;=22,DAY(C266)&lt;=28,C267="土",OR(C272="休",C272="雨")),1,0)</f>
        <v>#VALUE!</v>
      </c>
      <c r="D275" s="47" t="e">
        <f t="shared" si="120"/>
        <v>#VALUE!</v>
      </c>
      <c r="E275" s="47" t="e">
        <f t="shared" si="120"/>
        <v>#VALUE!</v>
      </c>
      <c r="F275" s="47" t="e">
        <f t="shared" si="120"/>
        <v>#VALUE!</v>
      </c>
      <c r="G275" s="47" t="e">
        <f t="shared" si="120"/>
        <v>#VALUE!</v>
      </c>
      <c r="H275" s="47" t="e">
        <f t="shared" si="120"/>
        <v>#VALUE!</v>
      </c>
      <c r="I275" s="47" t="e">
        <f t="shared" si="120"/>
        <v>#VALUE!</v>
      </c>
      <c r="J275" s="47" t="e">
        <f t="shared" si="120"/>
        <v>#VALUE!</v>
      </c>
      <c r="K275" s="47" t="e">
        <f t="shared" si="120"/>
        <v>#VALUE!</v>
      </c>
      <c r="L275" s="47" t="e">
        <f t="shared" si="120"/>
        <v>#VALUE!</v>
      </c>
      <c r="M275" s="47" t="e">
        <f t="shared" si="120"/>
        <v>#VALUE!</v>
      </c>
      <c r="N275" s="47" t="e">
        <f t="shared" si="120"/>
        <v>#VALUE!</v>
      </c>
      <c r="O275" s="47" t="e">
        <f t="shared" si="120"/>
        <v>#VALUE!</v>
      </c>
      <c r="P275" s="47" t="e">
        <f t="shared" si="120"/>
        <v>#VALUE!</v>
      </c>
      <c r="Q275" s="47" t="e">
        <f t="shared" si="120"/>
        <v>#VALUE!</v>
      </c>
      <c r="R275" s="47" t="e">
        <f t="shared" si="120"/>
        <v>#VALUE!</v>
      </c>
      <c r="S275" s="47" t="e">
        <f t="shared" si="120"/>
        <v>#VALUE!</v>
      </c>
      <c r="T275" s="47" t="e">
        <f t="shared" si="120"/>
        <v>#VALUE!</v>
      </c>
      <c r="U275" s="47" t="e">
        <f t="shared" si="120"/>
        <v>#VALUE!</v>
      </c>
      <c r="V275" s="47" t="e">
        <f t="shared" si="120"/>
        <v>#VALUE!</v>
      </c>
      <c r="W275" s="47" t="e">
        <f t="shared" si="120"/>
        <v>#VALUE!</v>
      </c>
      <c r="X275" s="47" t="e">
        <f t="shared" si="120"/>
        <v>#VALUE!</v>
      </c>
      <c r="Y275" s="47" t="e">
        <f t="shared" si="120"/>
        <v>#VALUE!</v>
      </c>
      <c r="Z275" s="47" t="e">
        <f t="shared" si="120"/>
        <v>#VALUE!</v>
      </c>
      <c r="AA275" s="47" t="e">
        <f t="shared" si="120"/>
        <v>#VALUE!</v>
      </c>
      <c r="AB275" s="47" t="e">
        <f t="shared" si="120"/>
        <v>#VALUE!</v>
      </c>
      <c r="AC275" s="47" t="e">
        <f t="shared" si="120"/>
        <v>#VALUE!</v>
      </c>
      <c r="AD275" s="47" t="e">
        <f t="shared" si="120"/>
        <v>#VALUE!</v>
      </c>
      <c r="AE275" s="47" t="e">
        <f t="shared" si="120"/>
        <v>#VALUE!</v>
      </c>
      <c r="AF275" s="47" t="e">
        <f t="shared" si="120"/>
        <v>#VALUE!</v>
      </c>
      <c r="AG275" s="47" t="e">
        <f t="shared" si="120"/>
        <v>#VALUE!</v>
      </c>
      <c r="AH275" s="48" t="s">
        <v>20</v>
      </c>
      <c r="AI275" s="46">
        <f>_xlfn.AGGREGATE(9,6,C275:AG275)</f>
        <v>0</v>
      </c>
      <c r="AJ275" s="28"/>
    </row>
    <row r="276" spans="2:38" hidden="1" x14ac:dyDescent="0.15">
      <c r="B276" s="60" t="s">
        <v>35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" si="121">IF(AND(DAY(E266)&gt;=8,DAY(E266)&lt;=14,E267="土"),1,0)</f>
        <v>#VALUE!</v>
      </c>
      <c r="F276" s="44" t="e">
        <f>IF(AND(DAY(F266)&gt;=8,DAY(F266)&lt;=14,F267="土"),1,0)</f>
        <v>#VALUE!</v>
      </c>
      <c r="G276" s="44" t="e">
        <f>IF(AND(DAY(G266)&gt;=8,DAY(G266)&lt;=14,G267="土"),1,0)</f>
        <v>#VALUE!</v>
      </c>
      <c r="H276" s="44" t="e">
        <f t="shared" ref="H276:AG276" si="122">IF(AND(DAY(H266)&gt;=8,DAY(H266)&lt;=14,H267="土"),1,0)</f>
        <v>#VALUE!</v>
      </c>
      <c r="I276" s="44" t="e">
        <f t="shared" si="122"/>
        <v>#VALUE!</v>
      </c>
      <c r="J276" s="44" t="e">
        <f t="shared" si="122"/>
        <v>#VALUE!</v>
      </c>
      <c r="K276" s="44" t="e">
        <f t="shared" si="122"/>
        <v>#VALUE!</v>
      </c>
      <c r="L276" s="44" t="e">
        <f t="shared" si="122"/>
        <v>#VALUE!</v>
      </c>
      <c r="M276" s="44" t="e">
        <f t="shared" si="122"/>
        <v>#VALUE!</v>
      </c>
      <c r="N276" s="44" t="e">
        <f t="shared" si="122"/>
        <v>#VALUE!</v>
      </c>
      <c r="O276" s="44" t="e">
        <f t="shared" si="122"/>
        <v>#VALUE!</v>
      </c>
      <c r="P276" s="44" t="e">
        <f t="shared" si="122"/>
        <v>#VALUE!</v>
      </c>
      <c r="Q276" s="44" t="e">
        <f t="shared" si="122"/>
        <v>#VALUE!</v>
      </c>
      <c r="R276" s="44" t="e">
        <f t="shared" si="122"/>
        <v>#VALUE!</v>
      </c>
      <c r="S276" s="44" t="e">
        <f t="shared" si="122"/>
        <v>#VALUE!</v>
      </c>
      <c r="T276" s="44" t="e">
        <f t="shared" si="122"/>
        <v>#VALUE!</v>
      </c>
      <c r="U276" s="44" t="e">
        <f t="shared" si="122"/>
        <v>#VALUE!</v>
      </c>
      <c r="V276" s="44" t="e">
        <f t="shared" si="122"/>
        <v>#VALUE!</v>
      </c>
      <c r="W276" s="44" t="e">
        <f t="shared" si="122"/>
        <v>#VALUE!</v>
      </c>
      <c r="X276" s="44" t="e">
        <f t="shared" si="122"/>
        <v>#VALUE!</v>
      </c>
      <c r="Y276" s="44" t="e">
        <f t="shared" si="122"/>
        <v>#VALUE!</v>
      </c>
      <c r="Z276" s="44" t="e">
        <f t="shared" si="122"/>
        <v>#VALUE!</v>
      </c>
      <c r="AA276" s="44" t="e">
        <f t="shared" si="122"/>
        <v>#VALUE!</v>
      </c>
      <c r="AB276" s="44" t="e">
        <f t="shared" si="122"/>
        <v>#VALUE!</v>
      </c>
      <c r="AC276" s="44" t="e">
        <f t="shared" si="122"/>
        <v>#VALUE!</v>
      </c>
      <c r="AD276" s="44" t="e">
        <f t="shared" si="122"/>
        <v>#VALUE!</v>
      </c>
      <c r="AE276" s="44" t="e">
        <f t="shared" si="122"/>
        <v>#VALUE!</v>
      </c>
      <c r="AF276" s="44" t="e">
        <f t="shared" si="122"/>
        <v>#VALUE!</v>
      </c>
      <c r="AG276" s="44" t="e">
        <f t="shared" si="122"/>
        <v>#VALUE!</v>
      </c>
      <c r="AH276" s="45" t="s">
        <v>19</v>
      </c>
      <c r="AI276" s="46">
        <f>_xlfn.AGGREGATE(9,6,C276:AG276)</f>
        <v>0</v>
      </c>
      <c r="AJ276" s="28"/>
    </row>
    <row r="277" spans="2:38" hidden="1" x14ac:dyDescent="0.15">
      <c r="B277" s="60" t="s">
        <v>36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" si="123">IF(AND(DAY(E266)&gt;=8,DAY(E266)&lt;=14,E267="土",OR(E272="休",E272="雨")),1,0)</f>
        <v>#VALUE!</v>
      </c>
      <c r="F277" s="47" t="e">
        <f>IF(AND(DAY(F266)&gt;=8,DAY(F266)&lt;=14,F267="土",OR(F272="休",F272="雨")),1,0)</f>
        <v>#VALUE!</v>
      </c>
      <c r="G277" s="47" t="e">
        <f>IF(AND(DAY(G266)&gt;=8,DAY(G266)&lt;=14,G267="土",OR(G272="休",G272="雨")),1,0)</f>
        <v>#VALUE!</v>
      </c>
      <c r="H277" s="47" t="e">
        <f t="shared" ref="H277:AG277" si="124">IF(AND(DAY(H266)&gt;=8,DAY(H266)&lt;=14,H267="土",OR(H272="休",H272="雨")),1,0)</f>
        <v>#VALUE!</v>
      </c>
      <c r="I277" s="47" t="e">
        <f t="shared" si="124"/>
        <v>#VALUE!</v>
      </c>
      <c r="J277" s="47" t="e">
        <f t="shared" si="124"/>
        <v>#VALUE!</v>
      </c>
      <c r="K277" s="47" t="e">
        <f t="shared" si="124"/>
        <v>#VALUE!</v>
      </c>
      <c r="L277" s="47" t="e">
        <f t="shared" si="124"/>
        <v>#VALUE!</v>
      </c>
      <c r="M277" s="47" t="e">
        <f t="shared" si="124"/>
        <v>#VALUE!</v>
      </c>
      <c r="N277" s="47" t="e">
        <f t="shared" si="124"/>
        <v>#VALUE!</v>
      </c>
      <c r="O277" s="47" t="e">
        <f t="shared" si="124"/>
        <v>#VALUE!</v>
      </c>
      <c r="P277" s="47" t="e">
        <f t="shared" si="124"/>
        <v>#VALUE!</v>
      </c>
      <c r="Q277" s="47" t="e">
        <f t="shared" si="124"/>
        <v>#VALUE!</v>
      </c>
      <c r="R277" s="47" t="e">
        <f t="shared" si="124"/>
        <v>#VALUE!</v>
      </c>
      <c r="S277" s="47" t="e">
        <f t="shared" si="124"/>
        <v>#VALUE!</v>
      </c>
      <c r="T277" s="47" t="e">
        <f t="shared" si="124"/>
        <v>#VALUE!</v>
      </c>
      <c r="U277" s="47" t="e">
        <f t="shared" si="124"/>
        <v>#VALUE!</v>
      </c>
      <c r="V277" s="47" t="e">
        <f t="shared" si="124"/>
        <v>#VALUE!</v>
      </c>
      <c r="W277" s="47" t="e">
        <f t="shared" si="124"/>
        <v>#VALUE!</v>
      </c>
      <c r="X277" s="47" t="e">
        <f t="shared" si="124"/>
        <v>#VALUE!</v>
      </c>
      <c r="Y277" s="47" t="e">
        <f t="shared" si="124"/>
        <v>#VALUE!</v>
      </c>
      <c r="Z277" s="47" t="e">
        <f t="shared" si="124"/>
        <v>#VALUE!</v>
      </c>
      <c r="AA277" s="47" t="e">
        <f t="shared" si="124"/>
        <v>#VALUE!</v>
      </c>
      <c r="AB277" s="47" t="e">
        <f t="shared" si="124"/>
        <v>#VALUE!</v>
      </c>
      <c r="AC277" s="47" t="e">
        <f t="shared" si="124"/>
        <v>#VALUE!</v>
      </c>
      <c r="AD277" s="47" t="e">
        <f t="shared" si="124"/>
        <v>#VALUE!</v>
      </c>
      <c r="AE277" s="47" t="e">
        <f t="shared" si="124"/>
        <v>#VALUE!</v>
      </c>
      <c r="AF277" s="47" t="e">
        <f t="shared" si="124"/>
        <v>#VALUE!</v>
      </c>
      <c r="AG277" s="47" t="e">
        <f t="shared" si="124"/>
        <v>#VALUE!</v>
      </c>
      <c r="AH277" s="48" t="s">
        <v>20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58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116" t="e">
        <f>C282</f>
        <v>#VALUE!</v>
      </c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2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5">C281+1</f>
        <v>#VALUE!</v>
      </c>
      <c r="E281" s="22" t="e">
        <f t="shared" si="125"/>
        <v>#VALUE!</v>
      </c>
      <c r="F281" s="22" t="e">
        <f t="shared" si="125"/>
        <v>#VALUE!</v>
      </c>
      <c r="G281" s="22" t="e">
        <f t="shared" si="125"/>
        <v>#VALUE!</v>
      </c>
      <c r="H281" s="22" t="e">
        <f t="shared" si="125"/>
        <v>#VALUE!</v>
      </c>
      <c r="I281" s="22" t="e">
        <f t="shared" si="125"/>
        <v>#VALUE!</v>
      </c>
      <c r="J281" s="22" t="e">
        <f t="shared" si="125"/>
        <v>#VALUE!</v>
      </c>
      <c r="K281" s="22" t="e">
        <f t="shared" si="125"/>
        <v>#VALUE!</v>
      </c>
      <c r="L281" s="22" t="e">
        <f t="shared" si="125"/>
        <v>#VALUE!</v>
      </c>
      <c r="M281" s="22" t="e">
        <f t="shared" si="125"/>
        <v>#VALUE!</v>
      </c>
      <c r="N281" s="22" t="e">
        <f t="shared" si="125"/>
        <v>#VALUE!</v>
      </c>
      <c r="O281" s="22" t="e">
        <f t="shared" si="125"/>
        <v>#VALUE!</v>
      </c>
      <c r="P281" s="22" t="e">
        <f t="shared" si="125"/>
        <v>#VALUE!</v>
      </c>
      <c r="Q281" s="22" t="e">
        <f t="shared" si="125"/>
        <v>#VALUE!</v>
      </c>
      <c r="R281" s="22" t="e">
        <f t="shared" si="125"/>
        <v>#VALUE!</v>
      </c>
      <c r="S281" s="22" t="e">
        <f t="shared" si="125"/>
        <v>#VALUE!</v>
      </c>
      <c r="T281" s="22" t="e">
        <f t="shared" si="125"/>
        <v>#VALUE!</v>
      </c>
      <c r="U281" s="22" t="e">
        <f t="shared" si="125"/>
        <v>#VALUE!</v>
      </c>
      <c r="V281" s="22" t="e">
        <f t="shared" si="125"/>
        <v>#VALUE!</v>
      </c>
      <c r="W281" s="22" t="e">
        <f t="shared" si="125"/>
        <v>#VALUE!</v>
      </c>
      <c r="X281" s="22" t="e">
        <f t="shared" si="125"/>
        <v>#VALUE!</v>
      </c>
      <c r="Y281" s="22" t="e">
        <f t="shared" si="125"/>
        <v>#VALUE!</v>
      </c>
      <c r="Z281" s="22" t="e">
        <f t="shared" si="125"/>
        <v>#VALUE!</v>
      </c>
      <c r="AA281" s="22" t="e">
        <f t="shared" si="125"/>
        <v>#VALUE!</v>
      </c>
      <c r="AB281" s="22" t="e">
        <f t="shared" si="125"/>
        <v>#VALUE!</v>
      </c>
      <c r="AC281" s="22" t="e">
        <f t="shared" si="125"/>
        <v>#VALUE!</v>
      </c>
      <c r="AD281" s="22" t="e">
        <f t="shared" si="125"/>
        <v>#VALUE!</v>
      </c>
      <c r="AE281" s="22" t="e">
        <f t="shared" si="125"/>
        <v>#VALUE!</v>
      </c>
      <c r="AF281" s="22" t="e">
        <f t="shared" si="125"/>
        <v>#VALUE!</v>
      </c>
      <c r="AG281" s="22" t="e">
        <f t="shared" si="125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6">IF(D281&gt;$G$5,"",IF(C282=EOMONTH(DATE($C279,$D279,1),0),"",IF(C282="","",C282+1)))</f>
        <v>#VALUE!</v>
      </c>
      <c r="E282" s="22" t="e">
        <f t="shared" si="126"/>
        <v>#VALUE!</v>
      </c>
      <c r="F282" s="22" t="e">
        <f t="shared" si="126"/>
        <v>#VALUE!</v>
      </c>
      <c r="G282" s="22" t="e">
        <f t="shared" si="126"/>
        <v>#VALUE!</v>
      </c>
      <c r="H282" s="22" t="e">
        <f t="shared" si="126"/>
        <v>#VALUE!</v>
      </c>
      <c r="I282" s="22" t="e">
        <f t="shared" si="126"/>
        <v>#VALUE!</v>
      </c>
      <c r="J282" s="22" t="e">
        <f t="shared" si="126"/>
        <v>#VALUE!</v>
      </c>
      <c r="K282" s="22" t="e">
        <f t="shared" si="126"/>
        <v>#VALUE!</v>
      </c>
      <c r="L282" s="22" t="e">
        <f t="shared" si="126"/>
        <v>#VALUE!</v>
      </c>
      <c r="M282" s="22" t="e">
        <f t="shared" si="126"/>
        <v>#VALUE!</v>
      </c>
      <c r="N282" s="22" t="e">
        <f t="shared" si="126"/>
        <v>#VALUE!</v>
      </c>
      <c r="O282" s="22" t="e">
        <f t="shared" si="126"/>
        <v>#VALUE!</v>
      </c>
      <c r="P282" s="22" t="e">
        <f t="shared" si="126"/>
        <v>#VALUE!</v>
      </c>
      <c r="Q282" s="22" t="e">
        <f t="shared" si="126"/>
        <v>#VALUE!</v>
      </c>
      <c r="R282" s="22" t="e">
        <f t="shared" si="126"/>
        <v>#VALUE!</v>
      </c>
      <c r="S282" s="22" t="e">
        <f t="shared" si="126"/>
        <v>#VALUE!</v>
      </c>
      <c r="T282" s="22" t="e">
        <f t="shared" si="126"/>
        <v>#VALUE!</v>
      </c>
      <c r="U282" s="22" t="e">
        <f t="shared" si="126"/>
        <v>#VALUE!</v>
      </c>
      <c r="V282" s="22" t="e">
        <f t="shared" si="126"/>
        <v>#VALUE!</v>
      </c>
      <c r="W282" s="22" t="e">
        <f t="shared" si="126"/>
        <v>#VALUE!</v>
      </c>
      <c r="X282" s="22" t="e">
        <f t="shared" si="126"/>
        <v>#VALUE!</v>
      </c>
      <c r="Y282" s="22" t="e">
        <f t="shared" si="126"/>
        <v>#VALUE!</v>
      </c>
      <c r="Z282" s="22" t="e">
        <f t="shared" si="126"/>
        <v>#VALUE!</v>
      </c>
      <c r="AA282" s="22" t="e">
        <f t="shared" si="126"/>
        <v>#VALUE!</v>
      </c>
      <c r="AB282" s="22" t="e">
        <f t="shared" si="126"/>
        <v>#VALUE!</v>
      </c>
      <c r="AC282" s="22" t="e">
        <f t="shared" si="126"/>
        <v>#VALUE!</v>
      </c>
      <c r="AD282" s="22" t="e">
        <f t="shared" si="126"/>
        <v>#VALUE!</v>
      </c>
      <c r="AE282" s="22" t="e">
        <f t="shared" si="126"/>
        <v>#VALUE!</v>
      </c>
      <c r="AF282" s="22" t="e">
        <f t="shared" si="126"/>
        <v>#VALUE!</v>
      </c>
      <c r="AG282" s="22" t="e">
        <f t="shared" si="126"/>
        <v>#VALUE!</v>
      </c>
      <c r="AH282" s="23" t="s">
        <v>16</v>
      </c>
      <c r="AI282" s="59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61" t="str">
        <f>IFERROR(TEXT(WEEKDAY(+C282),"aaa"),"")</f>
        <v/>
      </c>
      <c r="D283" s="61" t="str">
        <f t="shared" ref="D283:AG283" si="127">IFERROR(TEXT(WEEKDAY(+D282),"aaa"),"")</f>
        <v/>
      </c>
      <c r="E283" s="61" t="str">
        <f t="shared" si="127"/>
        <v/>
      </c>
      <c r="F283" s="61" t="str">
        <f t="shared" si="127"/>
        <v/>
      </c>
      <c r="G283" s="61" t="str">
        <f t="shared" si="127"/>
        <v/>
      </c>
      <c r="H283" s="61" t="str">
        <f t="shared" si="127"/>
        <v/>
      </c>
      <c r="I283" s="61" t="str">
        <f t="shared" si="127"/>
        <v/>
      </c>
      <c r="J283" s="61" t="str">
        <f t="shared" si="127"/>
        <v/>
      </c>
      <c r="K283" s="61" t="str">
        <f t="shared" si="127"/>
        <v/>
      </c>
      <c r="L283" s="61" t="str">
        <f t="shared" si="127"/>
        <v/>
      </c>
      <c r="M283" s="61" t="str">
        <f t="shared" si="127"/>
        <v/>
      </c>
      <c r="N283" s="61" t="str">
        <f t="shared" si="127"/>
        <v/>
      </c>
      <c r="O283" s="61" t="str">
        <f t="shared" si="127"/>
        <v/>
      </c>
      <c r="P283" s="61" t="str">
        <f t="shared" si="127"/>
        <v/>
      </c>
      <c r="Q283" s="61" t="str">
        <f t="shared" si="127"/>
        <v/>
      </c>
      <c r="R283" s="61" t="str">
        <f t="shared" si="127"/>
        <v/>
      </c>
      <c r="S283" s="61" t="str">
        <f t="shared" si="127"/>
        <v/>
      </c>
      <c r="T283" s="61" t="str">
        <f t="shared" si="127"/>
        <v/>
      </c>
      <c r="U283" s="61" t="str">
        <f t="shared" si="127"/>
        <v/>
      </c>
      <c r="V283" s="61" t="str">
        <f t="shared" si="127"/>
        <v/>
      </c>
      <c r="W283" s="61" t="str">
        <f t="shared" si="127"/>
        <v/>
      </c>
      <c r="X283" s="61" t="str">
        <f t="shared" si="127"/>
        <v/>
      </c>
      <c r="Y283" s="61" t="str">
        <f t="shared" si="127"/>
        <v/>
      </c>
      <c r="Z283" s="61" t="str">
        <f t="shared" si="127"/>
        <v/>
      </c>
      <c r="AA283" s="61" t="str">
        <f t="shared" si="127"/>
        <v/>
      </c>
      <c r="AB283" s="61" t="str">
        <f t="shared" si="127"/>
        <v/>
      </c>
      <c r="AC283" s="61" t="str">
        <f t="shared" si="127"/>
        <v/>
      </c>
      <c r="AD283" s="61" t="str">
        <f t="shared" si="127"/>
        <v/>
      </c>
      <c r="AE283" s="61" t="str">
        <f t="shared" si="127"/>
        <v/>
      </c>
      <c r="AF283" s="61" t="str">
        <f t="shared" si="127"/>
        <v/>
      </c>
      <c r="AG283" s="61" t="str">
        <f t="shared" si="127"/>
        <v/>
      </c>
      <c r="AH283" s="23" t="s">
        <v>18</v>
      </c>
      <c r="AI283" s="59">
        <f>+COUNTIF(C284:AG284,"夏休")+COUNTIF(C284:AG284,"冬休")+COUNTIF(C284:AG284,"中止")</f>
        <v>0</v>
      </c>
      <c r="AL283" s="58"/>
    </row>
    <row r="284" spans="2:38" s="25" customFormat="1" ht="13.5" customHeight="1" x14ac:dyDescent="0.15">
      <c r="B284" s="83" t="s">
        <v>17</v>
      </c>
      <c r="C284" s="85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104"/>
      <c r="AH284" s="26" t="s">
        <v>2</v>
      </c>
      <c r="AI284" s="27">
        <f>COUNT(C282:AG282)-AI283</f>
        <v>0</v>
      </c>
      <c r="AL284" s="58"/>
    </row>
    <row r="285" spans="2:38" s="25" customFormat="1" ht="13.5" customHeight="1" x14ac:dyDescent="0.15">
      <c r="B285" s="84"/>
      <c r="C285" s="85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104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58"/>
    </row>
    <row r="286" spans="2:38" s="25" customFormat="1" ht="13.5" customHeight="1" x14ac:dyDescent="0.15">
      <c r="B286" s="105" t="s">
        <v>0</v>
      </c>
      <c r="C286" s="106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9"/>
      <c r="AH286" s="26" t="s">
        <v>8</v>
      </c>
      <c r="AI286" s="29" t="e">
        <f>+AI285/AI284</f>
        <v>#DIV/0!</v>
      </c>
      <c r="AL286" s="58"/>
    </row>
    <row r="287" spans="2:38" s="25" customFormat="1" x14ac:dyDescent="0.15">
      <c r="B287" s="105"/>
      <c r="C287" s="106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9"/>
      <c r="AH287" s="26" t="s">
        <v>9</v>
      </c>
      <c r="AI287" s="27">
        <f>+COUNTA(C288:AG289)</f>
        <v>0</v>
      </c>
      <c r="AL287" s="58"/>
    </row>
    <row r="288" spans="2:38" s="25" customFormat="1" x14ac:dyDescent="0.15">
      <c r="B288" s="110" t="s">
        <v>7</v>
      </c>
      <c r="C288" s="112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14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111"/>
      <c r="C289" s="113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15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7" t="str">
        <f>IF(7&gt;AI284,"対象外",IF(AL288&gt;=AI282,"OK","NG"))</f>
        <v>対象外</v>
      </c>
    </row>
    <row r="290" spans="2:38" hidden="1" x14ac:dyDescent="0.15">
      <c r="B290" s="60" t="s">
        <v>33</v>
      </c>
      <c r="C290" s="44" t="e">
        <f t="shared" ref="C290:AG290" si="128">IF(AND(DAY(C282)&gt;=22,DAY(C282)&lt;=28,C283="土"),1,0)</f>
        <v>#VALUE!</v>
      </c>
      <c r="D290" s="44" t="e">
        <f t="shared" si="128"/>
        <v>#VALUE!</v>
      </c>
      <c r="E290" s="44" t="e">
        <f t="shared" si="128"/>
        <v>#VALUE!</v>
      </c>
      <c r="F290" s="44" t="e">
        <f t="shared" si="128"/>
        <v>#VALUE!</v>
      </c>
      <c r="G290" s="44" t="e">
        <f t="shared" si="128"/>
        <v>#VALUE!</v>
      </c>
      <c r="H290" s="44" t="e">
        <f t="shared" si="128"/>
        <v>#VALUE!</v>
      </c>
      <c r="I290" s="44" t="e">
        <f t="shared" si="128"/>
        <v>#VALUE!</v>
      </c>
      <c r="J290" s="44" t="e">
        <f t="shared" si="128"/>
        <v>#VALUE!</v>
      </c>
      <c r="K290" s="44" t="e">
        <f t="shared" si="128"/>
        <v>#VALUE!</v>
      </c>
      <c r="L290" s="44" t="e">
        <f t="shared" si="128"/>
        <v>#VALUE!</v>
      </c>
      <c r="M290" s="44" t="e">
        <f t="shared" si="128"/>
        <v>#VALUE!</v>
      </c>
      <c r="N290" s="44" t="e">
        <f t="shared" si="128"/>
        <v>#VALUE!</v>
      </c>
      <c r="O290" s="44" t="e">
        <f t="shared" si="128"/>
        <v>#VALUE!</v>
      </c>
      <c r="P290" s="44" t="e">
        <f t="shared" si="128"/>
        <v>#VALUE!</v>
      </c>
      <c r="Q290" s="44" t="e">
        <f t="shared" si="128"/>
        <v>#VALUE!</v>
      </c>
      <c r="R290" s="44" t="e">
        <f t="shared" si="128"/>
        <v>#VALUE!</v>
      </c>
      <c r="S290" s="44" t="e">
        <f t="shared" si="128"/>
        <v>#VALUE!</v>
      </c>
      <c r="T290" s="44" t="e">
        <f t="shared" si="128"/>
        <v>#VALUE!</v>
      </c>
      <c r="U290" s="44" t="e">
        <f t="shared" si="128"/>
        <v>#VALUE!</v>
      </c>
      <c r="V290" s="44" t="e">
        <f t="shared" si="128"/>
        <v>#VALUE!</v>
      </c>
      <c r="W290" s="44" t="e">
        <f t="shared" si="128"/>
        <v>#VALUE!</v>
      </c>
      <c r="X290" s="44" t="e">
        <f t="shared" si="128"/>
        <v>#VALUE!</v>
      </c>
      <c r="Y290" s="44" t="e">
        <f t="shared" si="128"/>
        <v>#VALUE!</v>
      </c>
      <c r="Z290" s="44" t="e">
        <f t="shared" si="128"/>
        <v>#VALUE!</v>
      </c>
      <c r="AA290" s="44" t="e">
        <f t="shared" si="128"/>
        <v>#VALUE!</v>
      </c>
      <c r="AB290" s="44" t="e">
        <f t="shared" si="128"/>
        <v>#VALUE!</v>
      </c>
      <c r="AC290" s="44" t="e">
        <f t="shared" si="128"/>
        <v>#VALUE!</v>
      </c>
      <c r="AD290" s="44" t="e">
        <f t="shared" si="128"/>
        <v>#VALUE!</v>
      </c>
      <c r="AE290" s="44" t="e">
        <f t="shared" si="128"/>
        <v>#VALUE!</v>
      </c>
      <c r="AF290" s="44" t="e">
        <f t="shared" si="128"/>
        <v>#VALUE!</v>
      </c>
      <c r="AG290" s="44" t="e">
        <f t="shared" si="128"/>
        <v>#VALUE!</v>
      </c>
      <c r="AH290" s="45" t="s">
        <v>19</v>
      </c>
      <c r="AI290" s="46">
        <f>_xlfn.AGGREGATE(9,6,C290:AG290)</f>
        <v>0</v>
      </c>
      <c r="AJ290" s="28"/>
    </row>
    <row r="291" spans="2:38" hidden="1" x14ac:dyDescent="0.15">
      <c r="B291" s="60" t="s">
        <v>34</v>
      </c>
      <c r="C291" s="47" t="e">
        <f t="shared" ref="C291:AG291" si="129">IF(AND(DAY(C282)&gt;=22,DAY(C282)&lt;=28,C283="土",OR(C288="休",C288="雨")),1,0)</f>
        <v>#VALUE!</v>
      </c>
      <c r="D291" s="47" t="e">
        <f t="shared" si="129"/>
        <v>#VALUE!</v>
      </c>
      <c r="E291" s="47" t="e">
        <f t="shared" si="129"/>
        <v>#VALUE!</v>
      </c>
      <c r="F291" s="47" t="e">
        <f t="shared" si="129"/>
        <v>#VALUE!</v>
      </c>
      <c r="G291" s="47" t="e">
        <f t="shared" si="129"/>
        <v>#VALUE!</v>
      </c>
      <c r="H291" s="47" t="e">
        <f t="shared" si="129"/>
        <v>#VALUE!</v>
      </c>
      <c r="I291" s="47" t="e">
        <f t="shared" si="129"/>
        <v>#VALUE!</v>
      </c>
      <c r="J291" s="47" t="e">
        <f t="shared" si="129"/>
        <v>#VALUE!</v>
      </c>
      <c r="K291" s="47" t="e">
        <f t="shared" si="129"/>
        <v>#VALUE!</v>
      </c>
      <c r="L291" s="47" t="e">
        <f t="shared" si="129"/>
        <v>#VALUE!</v>
      </c>
      <c r="M291" s="47" t="e">
        <f t="shared" si="129"/>
        <v>#VALUE!</v>
      </c>
      <c r="N291" s="47" t="e">
        <f t="shared" si="129"/>
        <v>#VALUE!</v>
      </c>
      <c r="O291" s="47" t="e">
        <f t="shared" si="129"/>
        <v>#VALUE!</v>
      </c>
      <c r="P291" s="47" t="e">
        <f t="shared" si="129"/>
        <v>#VALUE!</v>
      </c>
      <c r="Q291" s="47" t="e">
        <f t="shared" si="129"/>
        <v>#VALUE!</v>
      </c>
      <c r="R291" s="47" t="e">
        <f t="shared" si="129"/>
        <v>#VALUE!</v>
      </c>
      <c r="S291" s="47" t="e">
        <f t="shared" si="129"/>
        <v>#VALUE!</v>
      </c>
      <c r="T291" s="47" t="e">
        <f t="shared" si="129"/>
        <v>#VALUE!</v>
      </c>
      <c r="U291" s="47" t="e">
        <f t="shared" si="129"/>
        <v>#VALUE!</v>
      </c>
      <c r="V291" s="47" t="e">
        <f t="shared" si="129"/>
        <v>#VALUE!</v>
      </c>
      <c r="W291" s="47" t="e">
        <f t="shared" si="129"/>
        <v>#VALUE!</v>
      </c>
      <c r="X291" s="47" t="e">
        <f t="shared" si="129"/>
        <v>#VALUE!</v>
      </c>
      <c r="Y291" s="47" t="e">
        <f t="shared" si="129"/>
        <v>#VALUE!</v>
      </c>
      <c r="Z291" s="47" t="e">
        <f t="shared" si="129"/>
        <v>#VALUE!</v>
      </c>
      <c r="AA291" s="47" t="e">
        <f t="shared" si="129"/>
        <v>#VALUE!</v>
      </c>
      <c r="AB291" s="47" t="e">
        <f t="shared" si="129"/>
        <v>#VALUE!</v>
      </c>
      <c r="AC291" s="47" t="e">
        <f t="shared" si="129"/>
        <v>#VALUE!</v>
      </c>
      <c r="AD291" s="47" t="e">
        <f t="shared" si="129"/>
        <v>#VALUE!</v>
      </c>
      <c r="AE291" s="47" t="e">
        <f t="shared" si="129"/>
        <v>#VALUE!</v>
      </c>
      <c r="AF291" s="47" t="e">
        <f t="shared" si="129"/>
        <v>#VALUE!</v>
      </c>
      <c r="AG291" s="47" t="e">
        <f t="shared" si="129"/>
        <v>#VALUE!</v>
      </c>
      <c r="AH291" s="48" t="s">
        <v>20</v>
      </c>
      <c r="AI291" s="46">
        <f>_xlfn.AGGREGATE(9,6,C291:AG291)</f>
        <v>0</v>
      </c>
      <c r="AJ291" s="28"/>
    </row>
    <row r="292" spans="2:38" hidden="1" x14ac:dyDescent="0.15">
      <c r="B292" s="60" t="s">
        <v>35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" si="130">IF(AND(DAY(E282)&gt;=8,DAY(E282)&lt;=14,E283="土"),1,0)</f>
        <v>#VALUE!</v>
      </c>
      <c r="F292" s="44" t="e">
        <f>IF(AND(DAY(F282)&gt;=8,DAY(F282)&lt;=14,F283="土"),1,0)</f>
        <v>#VALUE!</v>
      </c>
      <c r="G292" s="44" t="e">
        <f>IF(AND(DAY(G282)&gt;=8,DAY(G282)&lt;=14,G283="土"),1,0)</f>
        <v>#VALUE!</v>
      </c>
      <c r="H292" s="44" t="e">
        <f t="shared" ref="H292:AG292" si="131">IF(AND(DAY(H282)&gt;=8,DAY(H282)&lt;=14,H283="土"),1,0)</f>
        <v>#VALUE!</v>
      </c>
      <c r="I292" s="44" t="e">
        <f t="shared" si="131"/>
        <v>#VALUE!</v>
      </c>
      <c r="J292" s="44" t="e">
        <f t="shared" si="131"/>
        <v>#VALUE!</v>
      </c>
      <c r="K292" s="44" t="e">
        <f t="shared" si="131"/>
        <v>#VALUE!</v>
      </c>
      <c r="L292" s="44" t="e">
        <f t="shared" si="131"/>
        <v>#VALUE!</v>
      </c>
      <c r="M292" s="44" t="e">
        <f t="shared" si="131"/>
        <v>#VALUE!</v>
      </c>
      <c r="N292" s="44" t="e">
        <f t="shared" si="131"/>
        <v>#VALUE!</v>
      </c>
      <c r="O292" s="44" t="e">
        <f t="shared" si="131"/>
        <v>#VALUE!</v>
      </c>
      <c r="P292" s="44" t="e">
        <f t="shared" si="131"/>
        <v>#VALUE!</v>
      </c>
      <c r="Q292" s="44" t="e">
        <f t="shared" si="131"/>
        <v>#VALUE!</v>
      </c>
      <c r="R292" s="44" t="e">
        <f t="shared" si="131"/>
        <v>#VALUE!</v>
      </c>
      <c r="S292" s="44" t="e">
        <f t="shared" si="131"/>
        <v>#VALUE!</v>
      </c>
      <c r="T292" s="44" t="e">
        <f t="shared" si="131"/>
        <v>#VALUE!</v>
      </c>
      <c r="U292" s="44" t="e">
        <f t="shared" si="131"/>
        <v>#VALUE!</v>
      </c>
      <c r="V292" s="44" t="e">
        <f t="shared" si="131"/>
        <v>#VALUE!</v>
      </c>
      <c r="W292" s="44" t="e">
        <f t="shared" si="131"/>
        <v>#VALUE!</v>
      </c>
      <c r="X292" s="44" t="e">
        <f t="shared" si="131"/>
        <v>#VALUE!</v>
      </c>
      <c r="Y292" s="44" t="e">
        <f t="shared" si="131"/>
        <v>#VALUE!</v>
      </c>
      <c r="Z292" s="44" t="e">
        <f t="shared" si="131"/>
        <v>#VALUE!</v>
      </c>
      <c r="AA292" s="44" t="e">
        <f t="shared" si="131"/>
        <v>#VALUE!</v>
      </c>
      <c r="AB292" s="44" t="e">
        <f t="shared" si="131"/>
        <v>#VALUE!</v>
      </c>
      <c r="AC292" s="44" t="e">
        <f t="shared" si="131"/>
        <v>#VALUE!</v>
      </c>
      <c r="AD292" s="44" t="e">
        <f t="shared" si="131"/>
        <v>#VALUE!</v>
      </c>
      <c r="AE292" s="44" t="e">
        <f t="shared" si="131"/>
        <v>#VALUE!</v>
      </c>
      <c r="AF292" s="44" t="e">
        <f t="shared" si="131"/>
        <v>#VALUE!</v>
      </c>
      <c r="AG292" s="44" t="e">
        <f t="shared" si="131"/>
        <v>#VALUE!</v>
      </c>
      <c r="AH292" s="45" t="s">
        <v>19</v>
      </c>
      <c r="AI292" s="46">
        <f>_xlfn.AGGREGATE(9,6,C292:AG292)</f>
        <v>0</v>
      </c>
      <c r="AJ292" s="28"/>
    </row>
    <row r="293" spans="2:38" hidden="1" x14ac:dyDescent="0.15">
      <c r="B293" s="60" t="s">
        <v>36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" si="132">IF(AND(DAY(E282)&gt;=8,DAY(E282)&lt;=14,E283="土",OR(E288="休",E288="雨")),1,0)</f>
        <v>#VALUE!</v>
      </c>
      <c r="F293" s="47" t="e">
        <f>IF(AND(DAY(F282)&gt;=8,DAY(F282)&lt;=14,F283="土",OR(F288="休",F288="雨")),1,0)</f>
        <v>#VALUE!</v>
      </c>
      <c r="G293" s="47" t="e">
        <f>IF(AND(DAY(G282)&gt;=8,DAY(G282)&lt;=14,G283="土",OR(G288="休",G288="雨")),1,0)</f>
        <v>#VALUE!</v>
      </c>
      <c r="H293" s="47" t="e">
        <f t="shared" ref="H293:AG293" si="133">IF(AND(DAY(H282)&gt;=8,DAY(H282)&lt;=14,H283="土",OR(H288="休",H288="雨")),1,0)</f>
        <v>#VALUE!</v>
      </c>
      <c r="I293" s="47" t="e">
        <f t="shared" si="133"/>
        <v>#VALUE!</v>
      </c>
      <c r="J293" s="47" t="e">
        <f t="shared" si="133"/>
        <v>#VALUE!</v>
      </c>
      <c r="K293" s="47" t="e">
        <f t="shared" si="133"/>
        <v>#VALUE!</v>
      </c>
      <c r="L293" s="47" t="e">
        <f t="shared" si="133"/>
        <v>#VALUE!</v>
      </c>
      <c r="M293" s="47" t="e">
        <f t="shared" si="133"/>
        <v>#VALUE!</v>
      </c>
      <c r="N293" s="47" t="e">
        <f t="shared" si="133"/>
        <v>#VALUE!</v>
      </c>
      <c r="O293" s="47" t="e">
        <f t="shared" si="133"/>
        <v>#VALUE!</v>
      </c>
      <c r="P293" s="47" t="e">
        <f t="shared" si="133"/>
        <v>#VALUE!</v>
      </c>
      <c r="Q293" s="47" t="e">
        <f t="shared" si="133"/>
        <v>#VALUE!</v>
      </c>
      <c r="R293" s="47" t="e">
        <f t="shared" si="133"/>
        <v>#VALUE!</v>
      </c>
      <c r="S293" s="47" t="e">
        <f t="shared" si="133"/>
        <v>#VALUE!</v>
      </c>
      <c r="T293" s="47" t="e">
        <f t="shared" si="133"/>
        <v>#VALUE!</v>
      </c>
      <c r="U293" s="47" t="e">
        <f t="shared" si="133"/>
        <v>#VALUE!</v>
      </c>
      <c r="V293" s="47" t="e">
        <f t="shared" si="133"/>
        <v>#VALUE!</v>
      </c>
      <c r="W293" s="47" t="e">
        <f t="shared" si="133"/>
        <v>#VALUE!</v>
      </c>
      <c r="X293" s="47" t="e">
        <f t="shared" si="133"/>
        <v>#VALUE!</v>
      </c>
      <c r="Y293" s="47" t="e">
        <f t="shared" si="133"/>
        <v>#VALUE!</v>
      </c>
      <c r="Z293" s="47" t="e">
        <f t="shared" si="133"/>
        <v>#VALUE!</v>
      </c>
      <c r="AA293" s="47" t="e">
        <f t="shared" si="133"/>
        <v>#VALUE!</v>
      </c>
      <c r="AB293" s="47" t="e">
        <f t="shared" si="133"/>
        <v>#VALUE!</v>
      </c>
      <c r="AC293" s="47" t="e">
        <f t="shared" si="133"/>
        <v>#VALUE!</v>
      </c>
      <c r="AD293" s="47" t="e">
        <f t="shared" si="133"/>
        <v>#VALUE!</v>
      </c>
      <c r="AE293" s="47" t="e">
        <f t="shared" si="133"/>
        <v>#VALUE!</v>
      </c>
      <c r="AF293" s="47" t="e">
        <f t="shared" si="133"/>
        <v>#VALUE!</v>
      </c>
      <c r="AG293" s="47" t="e">
        <f t="shared" si="133"/>
        <v>#VALUE!</v>
      </c>
      <c r="AH293" s="48" t="s">
        <v>20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116" t="e">
        <f>C298</f>
        <v>#VALUE!</v>
      </c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2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34">C297+1</f>
        <v>#VALUE!</v>
      </c>
      <c r="E297" s="22" t="e">
        <f t="shared" si="134"/>
        <v>#VALUE!</v>
      </c>
      <c r="F297" s="22" t="e">
        <f t="shared" si="134"/>
        <v>#VALUE!</v>
      </c>
      <c r="G297" s="22" t="e">
        <f t="shared" si="134"/>
        <v>#VALUE!</v>
      </c>
      <c r="H297" s="22" t="e">
        <f t="shared" si="134"/>
        <v>#VALUE!</v>
      </c>
      <c r="I297" s="22" t="e">
        <f t="shared" si="134"/>
        <v>#VALUE!</v>
      </c>
      <c r="J297" s="22" t="e">
        <f t="shared" si="134"/>
        <v>#VALUE!</v>
      </c>
      <c r="K297" s="22" t="e">
        <f t="shared" si="134"/>
        <v>#VALUE!</v>
      </c>
      <c r="L297" s="22" t="e">
        <f t="shared" si="134"/>
        <v>#VALUE!</v>
      </c>
      <c r="M297" s="22" t="e">
        <f t="shared" si="134"/>
        <v>#VALUE!</v>
      </c>
      <c r="N297" s="22" t="e">
        <f t="shared" si="134"/>
        <v>#VALUE!</v>
      </c>
      <c r="O297" s="22" t="e">
        <f t="shared" si="134"/>
        <v>#VALUE!</v>
      </c>
      <c r="P297" s="22" t="e">
        <f t="shared" si="134"/>
        <v>#VALUE!</v>
      </c>
      <c r="Q297" s="22" t="e">
        <f t="shared" si="134"/>
        <v>#VALUE!</v>
      </c>
      <c r="R297" s="22" t="e">
        <f t="shared" si="134"/>
        <v>#VALUE!</v>
      </c>
      <c r="S297" s="22" t="e">
        <f t="shared" si="134"/>
        <v>#VALUE!</v>
      </c>
      <c r="T297" s="22" t="e">
        <f t="shared" si="134"/>
        <v>#VALUE!</v>
      </c>
      <c r="U297" s="22" t="e">
        <f t="shared" si="134"/>
        <v>#VALUE!</v>
      </c>
      <c r="V297" s="22" t="e">
        <f t="shared" si="134"/>
        <v>#VALUE!</v>
      </c>
      <c r="W297" s="22" t="e">
        <f t="shared" si="134"/>
        <v>#VALUE!</v>
      </c>
      <c r="X297" s="22" t="e">
        <f t="shared" si="134"/>
        <v>#VALUE!</v>
      </c>
      <c r="Y297" s="22" t="e">
        <f t="shared" si="134"/>
        <v>#VALUE!</v>
      </c>
      <c r="Z297" s="22" t="e">
        <f t="shared" si="134"/>
        <v>#VALUE!</v>
      </c>
      <c r="AA297" s="22" t="e">
        <f t="shared" si="134"/>
        <v>#VALUE!</v>
      </c>
      <c r="AB297" s="22" t="e">
        <f t="shared" si="134"/>
        <v>#VALUE!</v>
      </c>
      <c r="AC297" s="22" t="e">
        <f t="shared" si="134"/>
        <v>#VALUE!</v>
      </c>
      <c r="AD297" s="22" t="e">
        <f t="shared" si="134"/>
        <v>#VALUE!</v>
      </c>
      <c r="AE297" s="22" t="e">
        <f t="shared" si="134"/>
        <v>#VALUE!</v>
      </c>
      <c r="AF297" s="22" t="e">
        <f t="shared" si="134"/>
        <v>#VALUE!</v>
      </c>
      <c r="AG297" s="22" t="e">
        <f t="shared" si="134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35">IF(D297&gt;$G$5,"",IF(C298=EOMONTH(DATE($C295,$D295,1),0),"",IF(C298="","",C298+1)))</f>
        <v>#VALUE!</v>
      </c>
      <c r="E298" s="22" t="e">
        <f t="shared" si="135"/>
        <v>#VALUE!</v>
      </c>
      <c r="F298" s="22" t="e">
        <f t="shared" si="135"/>
        <v>#VALUE!</v>
      </c>
      <c r="G298" s="22" t="e">
        <f t="shared" si="135"/>
        <v>#VALUE!</v>
      </c>
      <c r="H298" s="22" t="e">
        <f t="shared" si="135"/>
        <v>#VALUE!</v>
      </c>
      <c r="I298" s="22" t="e">
        <f t="shared" si="135"/>
        <v>#VALUE!</v>
      </c>
      <c r="J298" s="22" t="e">
        <f t="shared" si="135"/>
        <v>#VALUE!</v>
      </c>
      <c r="K298" s="22" t="e">
        <f t="shared" si="135"/>
        <v>#VALUE!</v>
      </c>
      <c r="L298" s="22" t="e">
        <f t="shared" si="135"/>
        <v>#VALUE!</v>
      </c>
      <c r="M298" s="22" t="e">
        <f t="shared" si="135"/>
        <v>#VALUE!</v>
      </c>
      <c r="N298" s="22" t="e">
        <f t="shared" si="135"/>
        <v>#VALUE!</v>
      </c>
      <c r="O298" s="22" t="e">
        <f t="shared" si="135"/>
        <v>#VALUE!</v>
      </c>
      <c r="P298" s="22" t="e">
        <f t="shared" si="135"/>
        <v>#VALUE!</v>
      </c>
      <c r="Q298" s="22" t="e">
        <f t="shared" si="135"/>
        <v>#VALUE!</v>
      </c>
      <c r="R298" s="22" t="e">
        <f t="shared" si="135"/>
        <v>#VALUE!</v>
      </c>
      <c r="S298" s="22" t="e">
        <f t="shared" si="135"/>
        <v>#VALUE!</v>
      </c>
      <c r="T298" s="22" t="e">
        <f t="shared" si="135"/>
        <v>#VALUE!</v>
      </c>
      <c r="U298" s="22" t="e">
        <f t="shared" si="135"/>
        <v>#VALUE!</v>
      </c>
      <c r="V298" s="22" t="e">
        <f t="shared" si="135"/>
        <v>#VALUE!</v>
      </c>
      <c r="W298" s="22" t="e">
        <f t="shared" si="135"/>
        <v>#VALUE!</v>
      </c>
      <c r="X298" s="22" t="e">
        <f t="shared" si="135"/>
        <v>#VALUE!</v>
      </c>
      <c r="Y298" s="22" t="e">
        <f t="shared" si="135"/>
        <v>#VALUE!</v>
      </c>
      <c r="Z298" s="22" t="e">
        <f t="shared" si="135"/>
        <v>#VALUE!</v>
      </c>
      <c r="AA298" s="22" t="e">
        <f t="shared" si="135"/>
        <v>#VALUE!</v>
      </c>
      <c r="AB298" s="22" t="e">
        <f t="shared" si="135"/>
        <v>#VALUE!</v>
      </c>
      <c r="AC298" s="22" t="e">
        <f t="shared" si="135"/>
        <v>#VALUE!</v>
      </c>
      <c r="AD298" s="22" t="e">
        <f t="shared" si="135"/>
        <v>#VALUE!</v>
      </c>
      <c r="AE298" s="22" t="e">
        <f t="shared" si="135"/>
        <v>#VALUE!</v>
      </c>
      <c r="AF298" s="22" t="e">
        <f t="shared" si="135"/>
        <v>#VALUE!</v>
      </c>
      <c r="AG298" s="22" t="e">
        <f t="shared" si="135"/>
        <v>#VALUE!</v>
      </c>
      <c r="AH298" s="23" t="s">
        <v>16</v>
      </c>
      <c r="AI298" s="59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61" t="str">
        <f>IFERROR(TEXT(WEEKDAY(+C298),"aaa"),"")</f>
        <v/>
      </c>
      <c r="D299" s="61" t="str">
        <f t="shared" ref="D299:AG299" si="136">IFERROR(TEXT(WEEKDAY(+D298),"aaa"),"")</f>
        <v/>
      </c>
      <c r="E299" s="61" t="str">
        <f t="shared" si="136"/>
        <v/>
      </c>
      <c r="F299" s="61" t="str">
        <f t="shared" si="136"/>
        <v/>
      </c>
      <c r="G299" s="61" t="str">
        <f t="shared" si="136"/>
        <v/>
      </c>
      <c r="H299" s="61" t="str">
        <f t="shared" si="136"/>
        <v/>
      </c>
      <c r="I299" s="61" t="str">
        <f t="shared" si="136"/>
        <v/>
      </c>
      <c r="J299" s="61" t="str">
        <f t="shared" si="136"/>
        <v/>
      </c>
      <c r="K299" s="61" t="str">
        <f t="shared" si="136"/>
        <v/>
      </c>
      <c r="L299" s="61" t="str">
        <f t="shared" si="136"/>
        <v/>
      </c>
      <c r="M299" s="61" t="str">
        <f t="shared" si="136"/>
        <v/>
      </c>
      <c r="N299" s="61" t="str">
        <f t="shared" si="136"/>
        <v/>
      </c>
      <c r="O299" s="61" t="str">
        <f t="shared" si="136"/>
        <v/>
      </c>
      <c r="P299" s="61" t="str">
        <f t="shared" si="136"/>
        <v/>
      </c>
      <c r="Q299" s="61" t="str">
        <f t="shared" si="136"/>
        <v/>
      </c>
      <c r="R299" s="61" t="str">
        <f t="shared" si="136"/>
        <v/>
      </c>
      <c r="S299" s="61" t="str">
        <f t="shared" si="136"/>
        <v/>
      </c>
      <c r="T299" s="61" t="str">
        <f t="shared" si="136"/>
        <v/>
      </c>
      <c r="U299" s="61" t="str">
        <f t="shared" si="136"/>
        <v/>
      </c>
      <c r="V299" s="61" t="str">
        <f t="shared" si="136"/>
        <v/>
      </c>
      <c r="W299" s="61" t="str">
        <f t="shared" si="136"/>
        <v/>
      </c>
      <c r="X299" s="61" t="str">
        <f t="shared" si="136"/>
        <v/>
      </c>
      <c r="Y299" s="61" t="str">
        <f t="shared" si="136"/>
        <v/>
      </c>
      <c r="Z299" s="61" t="str">
        <f t="shared" si="136"/>
        <v/>
      </c>
      <c r="AA299" s="61" t="str">
        <f t="shared" si="136"/>
        <v/>
      </c>
      <c r="AB299" s="61" t="str">
        <f t="shared" si="136"/>
        <v/>
      </c>
      <c r="AC299" s="61" t="str">
        <f t="shared" si="136"/>
        <v/>
      </c>
      <c r="AD299" s="61" t="str">
        <f t="shared" si="136"/>
        <v/>
      </c>
      <c r="AE299" s="61" t="str">
        <f t="shared" si="136"/>
        <v/>
      </c>
      <c r="AF299" s="61" t="str">
        <f t="shared" si="136"/>
        <v/>
      </c>
      <c r="AG299" s="61" t="str">
        <f t="shared" si="136"/>
        <v/>
      </c>
      <c r="AH299" s="23" t="s">
        <v>18</v>
      </c>
      <c r="AI299" s="59">
        <f>+COUNTIF(C300:AG300,"夏休")+COUNTIF(C300:AG300,"冬休")+COUNTIF(C300:AG300,"中止")</f>
        <v>0</v>
      </c>
      <c r="AL299" s="58"/>
    </row>
    <row r="300" spans="2:38" s="25" customFormat="1" ht="13.5" customHeight="1" x14ac:dyDescent="0.15">
      <c r="B300" s="83" t="s">
        <v>17</v>
      </c>
      <c r="C300" s="85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104"/>
      <c r="AH300" s="26" t="s">
        <v>2</v>
      </c>
      <c r="AI300" s="27">
        <f>COUNT(C298:AG298)-AI299</f>
        <v>0</v>
      </c>
      <c r="AL300" s="58"/>
    </row>
    <row r="301" spans="2:38" s="25" customFormat="1" ht="13.5" customHeight="1" x14ac:dyDescent="0.15">
      <c r="B301" s="84"/>
      <c r="C301" s="85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104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58"/>
    </row>
    <row r="302" spans="2:38" s="25" customFormat="1" ht="13.5" customHeight="1" x14ac:dyDescent="0.15">
      <c r="B302" s="105" t="s">
        <v>0</v>
      </c>
      <c r="C302" s="106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9"/>
      <c r="AH302" s="26" t="s">
        <v>8</v>
      </c>
      <c r="AI302" s="29" t="e">
        <f>+AI301/AI300</f>
        <v>#DIV/0!</v>
      </c>
      <c r="AL302" s="58"/>
    </row>
    <row r="303" spans="2:38" s="25" customFormat="1" x14ac:dyDescent="0.15">
      <c r="B303" s="105"/>
      <c r="C303" s="106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9"/>
      <c r="AH303" s="26" t="s">
        <v>9</v>
      </c>
      <c r="AI303" s="27">
        <f>+COUNTA(C304:AG305)</f>
        <v>0</v>
      </c>
      <c r="AL303" s="58"/>
    </row>
    <row r="304" spans="2:38" s="25" customFormat="1" x14ac:dyDescent="0.15">
      <c r="B304" s="110" t="s">
        <v>7</v>
      </c>
      <c r="C304" s="112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14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111"/>
      <c r="C305" s="113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15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7" t="str">
        <f>IF(7&gt;AI300,"対象外",IF(AL304&gt;=AI298,"OK","NG"))</f>
        <v>対象外</v>
      </c>
    </row>
    <row r="306" spans="2:38" hidden="1" x14ac:dyDescent="0.15">
      <c r="B306" s="60" t="s">
        <v>33</v>
      </c>
      <c r="C306" s="44" t="e">
        <f t="shared" ref="C306:AG306" si="137">IF(AND(DAY(C298)&gt;=22,DAY(C298)&lt;=28,C299="土"),1,0)</f>
        <v>#VALUE!</v>
      </c>
      <c r="D306" s="44" t="e">
        <f t="shared" si="137"/>
        <v>#VALUE!</v>
      </c>
      <c r="E306" s="44" t="e">
        <f t="shared" si="137"/>
        <v>#VALUE!</v>
      </c>
      <c r="F306" s="44" t="e">
        <f t="shared" si="137"/>
        <v>#VALUE!</v>
      </c>
      <c r="G306" s="44" t="e">
        <f t="shared" si="137"/>
        <v>#VALUE!</v>
      </c>
      <c r="H306" s="44" t="e">
        <f t="shared" si="137"/>
        <v>#VALUE!</v>
      </c>
      <c r="I306" s="44" t="e">
        <f t="shared" si="137"/>
        <v>#VALUE!</v>
      </c>
      <c r="J306" s="44" t="e">
        <f t="shared" si="137"/>
        <v>#VALUE!</v>
      </c>
      <c r="K306" s="44" t="e">
        <f t="shared" si="137"/>
        <v>#VALUE!</v>
      </c>
      <c r="L306" s="44" t="e">
        <f t="shared" si="137"/>
        <v>#VALUE!</v>
      </c>
      <c r="M306" s="44" t="e">
        <f t="shared" si="137"/>
        <v>#VALUE!</v>
      </c>
      <c r="N306" s="44" t="e">
        <f t="shared" si="137"/>
        <v>#VALUE!</v>
      </c>
      <c r="O306" s="44" t="e">
        <f t="shared" si="137"/>
        <v>#VALUE!</v>
      </c>
      <c r="P306" s="44" t="e">
        <f t="shared" si="137"/>
        <v>#VALUE!</v>
      </c>
      <c r="Q306" s="44" t="e">
        <f t="shared" si="137"/>
        <v>#VALUE!</v>
      </c>
      <c r="R306" s="44" t="e">
        <f t="shared" si="137"/>
        <v>#VALUE!</v>
      </c>
      <c r="S306" s="44" t="e">
        <f t="shared" si="137"/>
        <v>#VALUE!</v>
      </c>
      <c r="T306" s="44" t="e">
        <f t="shared" si="137"/>
        <v>#VALUE!</v>
      </c>
      <c r="U306" s="44" t="e">
        <f t="shared" si="137"/>
        <v>#VALUE!</v>
      </c>
      <c r="V306" s="44" t="e">
        <f t="shared" si="137"/>
        <v>#VALUE!</v>
      </c>
      <c r="W306" s="44" t="e">
        <f t="shared" si="137"/>
        <v>#VALUE!</v>
      </c>
      <c r="X306" s="44" t="e">
        <f t="shared" si="137"/>
        <v>#VALUE!</v>
      </c>
      <c r="Y306" s="44" t="e">
        <f t="shared" si="137"/>
        <v>#VALUE!</v>
      </c>
      <c r="Z306" s="44" t="e">
        <f t="shared" si="137"/>
        <v>#VALUE!</v>
      </c>
      <c r="AA306" s="44" t="e">
        <f t="shared" si="137"/>
        <v>#VALUE!</v>
      </c>
      <c r="AB306" s="44" t="e">
        <f t="shared" si="137"/>
        <v>#VALUE!</v>
      </c>
      <c r="AC306" s="44" t="e">
        <f t="shared" si="137"/>
        <v>#VALUE!</v>
      </c>
      <c r="AD306" s="44" t="e">
        <f t="shared" si="137"/>
        <v>#VALUE!</v>
      </c>
      <c r="AE306" s="44" t="e">
        <f t="shared" si="137"/>
        <v>#VALUE!</v>
      </c>
      <c r="AF306" s="44" t="e">
        <f t="shared" si="137"/>
        <v>#VALUE!</v>
      </c>
      <c r="AG306" s="44" t="e">
        <f t="shared" si="137"/>
        <v>#VALUE!</v>
      </c>
      <c r="AH306" s="45" t="s">
        <v>19</v>
      </c>
      <c r="AI306" s="46">
        <f>_xlfn.AGGREGATE(9,6,C306:AG306)</f>
        <v>0</v>
      </c>
      <c r="AJ306" s="28"/>
    </row>
    <row r="307" spans="2:38" hidden="1" x14ac:dyDescent="0.15">
      <c r="B307" s="60" t="s">
        <v>34</v>
      </c>
      <c r="C307" s="47" t="e">
        <f t="shared" ref="C307:AG307" si="138">IF(AND(DAY(C298)&gt;=22,DAY(C298)&lt;=28,C299="土",OR(C304="休",C304="雨")),1,0)</f>
        <v>#VALUE!</v>
      </c>
      <c r="D307" s="47" t="e">
        <f t="shared" si="138"/>
        <v>#VALUE!</v>
      </c>
      <c r="E307" s="47" t="e">
        <f t="shared" si="138"/>
        <v>#VALUE!</v>
      </c>
      <c r="F307" s="47" t="e">
        <f t="shared" si="138"/>
        <v>#VALUE!</v>
      </c>
      <c r="G307" s="47" t="e">
        <f t="shared" si="138"/>
        <v>#VALUE!</v>
      </c>
      <c r="H307" s="47" t="e">
        <f t="shared" si="138"/>
        <v>#VALUE!</v>
      </c>
      <c r="I307" s="47" t="e">
        <f t="shared" si="138"/>
        <v>#VALUE!</v>
      </c>
      <c r="J307" s="47" t="e">
        <f t="shared" si="138"/>
        <v>#VALUE!</v>
      </c>
      <c r="K307" s="47" t="e">
        <f t="shared" si="138"/>
        <v>#VALUE!</v>
      </c>
      <c r="L307" s="47" t="e">
        <f t="shared" si="138"/>
        <v>#VALUE!</v>
      </c>
      <c r="M307" s="47" t="e">
        <f t="shared" si="138"/>
        <v>#VALUE!</v>
      </c>
      <c r="N307" s="47" t="e">
        <f t="shared" si="138"/>
        <v>#VALUE!</v>
      </c>
      <c r="O307" s="47" t="e">
        <f t="shared" si="138"/>
        <v>#VALUE!</v>
      </c>
      <c r="P307" s="47" t="e">
        <f t="shared" si="138"/>
        <v>#VALUE!</v>
      </c>
      <c r="Q307" s="47" t="e">
        <f t="shared" si="138"/>
        <v>#VALUE!</v>
      </c>
      <c r="R307" s="47" t="e">
        <f t="shared" si="138"/>
        <v>#VALUE!</v>
      </c>
      <c r="S307" s="47" t="e">
        <f t="shared" si="138"/>
        <v>#VALUE!</v>
      </c>
      <c r="T307" s="47" t="e">
        <f t="shared" si="138"/>
        <v>#VALUE!</v>
      </c>
      <c r="U307" s="47" t="e">
        <f t="shared" si="138"/>
        <v>#VALUE!</v>
      </c>
      <c r="V307" s="47" t="e">
        <f t="shared" si="138"/>
        <v>#VALUE!</v>
      </c>
      <c r="W307" s="47" t="e">
        <f t="shared" si="138"/>
        <v>#VALUE!</v>
      </c>
      <c r="X307" s="47" t="e">
        <f t="shared" si="138"/>
        <v>#VALUE!</v>
      </c>
      <c r="Y307" s="47" t="e">
        <f t="shared" si="138"/>
        <v>#VALUE!</v>
      </c>
      <c r="Z307" s="47" t="e">
        <f t="shared" si="138"/>
        <v>#VALUE!</v>
      </c>
      <c r="AA307" s="47" t="e">
        <f t="shared" si="138"/>
        <v>#VALUE!</v>
      </c>
      <c r="AB307" s="47" t="e">
        <f t="shared" si="138"/>
        <v>#VALUE!</v>
      </c>
      <c r="AC307" s="47" t="e">
        <f t="shared" si="138"/>
        <v>#VALUE!</v>
      </c>
      <c r="AD307" s="47" t="e">
        <f t="shared" si="138"/>
        <v>#VALUE!</v>
      </c>
      <c r="AE307" s="47" t="e">
        <f t="shared" si="138"/>
        <v>#VALUE!</v>
      </c>
      <c r="AF307" s="47" t="e">
        <f t="shared" si="138"/>
        <v>#VALUE!</v>
      </c>
      <c r="AG307" s="47" t="e">
        <f t="shared" si="138"/>
        <v>#VALUE!</v>
      </c>
      <c r="AH307" s="48" t="s">
        <v>20</v>
      </c>
      <c r="AI307" s="46">
        <f>_xlfn.AGGREGATE(9,6,C307:AG307)</f>
        <v>0</v>
      </c>
      <c r="AJ307" s="28"/>
    </row>
    <row r="308" spans="2:38" hidden="1" x14ac:dyDescent="0.15">
      <c r="B308" s="60" t="s">
        <v>35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" si="139">IF(AND(DAY(E298)&gt;=8,DAY(E298)&lt;=14,E299="土"),1,0)</f>
        <v>#VALUE!</v>
      </c>
      <c r="F308" s="44" t="e">
        <f>IF(AND(DAY(F298)&gt;=8,DAY(F298)&lt;=14,F299="土"),1,0)</f>
        <v>#VALUE!</v>
      </c>
      <c r="G308" s="44" t="e">
        <f>IF(AND(DAY(G298)&gt;=8,DAY(G298)&lt;=14,G299="土"),1,0)</f>
        <v>#VALUE!</v>
      </c>
      <c r="H308" s="44" t="e">
        <f t="shared" ref="H308:AG308" si="140">IF(AND(DAY(H298)&gt;=8,DAY(H298)&lt;=14,H299="土"),1,0)</f>
        <v>#VALUE!</v>
      </c>
      <c r="I308" s="44" t="e">
        <f t="shared" si="140"/>
        <v>#VALUE!</v>
      </c>
      <c r="J308" s="44" t="e">
        <f t="shared" si="140"/>
        <v>#VALUE!</v>
      </c>
      <c r="K308" s="44" t="e">
        <f t="shared" si="140"/>
        <v>#VALUE!</v>
      </c>
      <c r="L308" s="44" t="e">
        <f t="shared" si="140"/>
        <v>#VALUE!</v>
      </c>
      <c r="M308" s="44" t="e">
        <f t="shared" si="140"/>
        <v>#VALUE!</v>
      </c>
      <c r="N308" s="44" t="e">
        <f t="shared" si="140"/>
        <v>#VALUE!</v>
      </c>
      <c r="O308" s="44" t="e">
        <f t="shared" si="140"/>
        <v>#VALUE!</v>
      </c>
      <c r="P308" s="44" t="e">
        <f t="shared" si="140"/>
        <v>#VALUE!</v>
      </c>
      <c r="Q308" s="44" t="e">
        <f t="shared" si="140"/>
        <v>#VALUE!</v>
      </c>
      <c r="R308" s="44" t="e">
        <f t="shared" si="140"/>
        <v>#VALUE!</v>
      </c>
      <c r="S308" s="44" t="e">
        <f t="shared" si="140"/>
        <v>#VALUE!</v>
      </c>
      <c r="T308" s="44" t="e">
        <f t="shared" si="140"/>
        <v>#VALUE!</v>
      </c>
      <c r="U308" s="44" t="e">
        <f t="shared" si="140"/>
        <v>#VALUE!</v>
      </c>
      <c r="V308" s="44" t="e">
        <f t="shared" si="140"/>
        <v>#VALUE!</v>
      </c>
      <c r="W308" s="44" t="e">
        <f t="shared" si="140"/>
        <v>#VALUE!</v>
      </c>
      <c r="X308" s="44" t="e">
        <f t="shared" si="140"/>
        <v>#VALUE!</v>
      </c>
      <c r="Y308" s="44" t="e">
        <f t="shared" si="140"/>
        <v>#VALUE!</v>
      </c>
      <c r="Z308" s="44" t="e">
        <f t="shared" si="140"/>
        <v>#VALUE!</v>
      </c>
      <c r="AA308" s="44" t="e">
        <f t="shared" si="140"/>
        <v>#VALUE!</v>
      </c>
      <c r="AB308" s="44" t="e">
        <f t="shared" si="140"/>
        <v>#VALUE!</v>
      </c>
      <c r="AC308" s="44" t="e">
        <f t="shared" si="140"/>
        <v>#VALUE!</v>
      </c>
      <c r="AD308" s="44" t="e">
        <f t="shared" si="140"/>
        <v>#VALUE!</v>
      </c>
      <c r="AE308" s="44" t="e">
        <f t="shared" si="140"/>
        <v>#VALUE!</v>
      </c>
      <c r="AF308" s="44" t="e">
        <f t="shared" si="140"/>
        <v>#VALUE!</v>
      </c>
      <c r="AG308" s="44" t="e">
        <f t="shared" si="140"/>
        <v>#VALUE!</v>
      </c>
      <c r="AH308" s="45" t="s">
        <v>19</v>
      </c>
      <c r="AI308" s="46">
        <f>_xlfn.AGGREGATE(9,6,C308:AG308)</f>
        <v>0</v>
      </c>
      <c r="AJ308" s="28"/>
    </row>
    <row r="309" spans="2:38" hidden="1" x14ac:dyDescent="0.15">
      <c r="B309" s="60" t="s">
        <v>36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" si="141">IF(AND(DAY(E298)&gt;=8,DAY(E298)&lt;=14,E299="土",OR(E304="休",E304="雨")),1,0)</f>
        <v>#VALUE!</v>
      </c>
      <c r="F309" s="47" t="e">
        <f>IF(AND(DAY(F298)&gt;=8,DAY(F298)&lt;=14,F299="土",OR(F304="休",F304="雨")),1,0)</f>
        <v>#VALUE!</v>
      </c>
      <c r="G309" s="47" t="e">
        <f>IF(AND(DAY(G298)&gt;=8,DAY(G298)&lt;=14,G299="土",OR(G304="休",G304="雨")),1,0)</f>
        <v>#VALUE!</v>
      </c>
      <c r="H309" s="47" t="e">
        <f t="shared" ref="H309:AG309" si="142">IF(AND(DAY(H298)&gt;=8,DAY(H298)&lt;=14,H299="土",OR(H304="休",H304="雨")),1,0)</f>
        <v>#VALUE!</v>
      </c>
      <c r="I309" s="47" t="e">
        <f t="shared" si="142"/>
        <v>#VALUE!</v>
      </c>
      <c r="J309" s="47" t="e">
        <f t="shared" si="142"/>
        <v>#VALUE!</v>
      </c>
      <c r="K309" s="47" t="e">
        <f t="shared" si="142"/>
        <v>#VALUE!</v>
      </c>
      <c r="L309" s="47" t="e">
        <f t="shared" si="142"/>
        <v>#VALUE!</v>
      </c>
      <c r="M309" s="47" t="e">
        <f t="shared" si="142"/>
        <v>#VALUE!</v>
      </c>
      <c r="N309" s="47" t="e">
        <f t="shared" si="142"/>
        <v>#VALUE!</v>
      </c>
      <c r="O309" s="47" t="e">
        <f t="shared" si="142"/>
        <v>#VALUE!</v>
      </c>
      <c r="P309" s="47" t="e">
        <f t="shared" si="142"/>
        <v>#VALUE!</v>
      </c>
      <c r="Q309" s="47" t="e">
        <f t="shared" si="142"/>
        <v>#VALUE!</v>
      </c>
      <c r="R309" s="47" t="e">
        <f t="shared" si="142"/>
        <v>#VALUE!</v>
      </c>
      <c r="S309" s="47" t="e">
        <f t="shared" si="142"/>
        <v>#VALUE!</v>
      </c>
      <c r="T309" s="47" t="e">
        <f t="shared" si="142"/>
        <v>#VALUE!</v>
      </c>
      <c r="U309" s="47" t="e">
        <f t="shared" si="142"/>
        <v>#VALUE!</v>
      </c>
      <c r="V309" s="47" t="e">
        <f t="shared" si="142"/>
        <v>#VALUE!</v>
      </c>
      <c r="W309" s="47" t="e">
        <f t="shared" si="142"/>
        <v>#VALUE!</v>
      </c>
      <c r="X309" s="47" t="e">
        <f t="shared" si="142"/>
        <v>#VALUE!</v>
      </c>
      <c r="Y309" s="47" t="e">
        <f t="shared" si="142"/>
        <v>#VALUE!</v>
      </c>
      <c r="Z309" s="47" t="e">
        <f t="shared" si="142"/>
        <v>#VALUE!</v>
      </c>
      <c r="AA309" s="47" t="e">
        <f t="shared" si="142"/>
        <v>#VALUE!</v>
      </c>
      <c r="AB309" s="47" t="e">
        <f t="shared" si="142"/>
        <v>#VALUE!</v>
      </c>
      <c r="AC309" s="47" t="e">
        <f t="shared" si="142"/>
        <v>#VALUE!</v>
      </c>
      <c r="AD309" s="47" t="e">
        <f t="shared" si="142"/>
        <v>#VALUE!</v>
      </c>
      <c r="AE309" s="47" t="e">
        <f t="shared" si="142"/>
        <v>#VALUE!</v>
      </c>
      <c r="AF309" s="47" t="e">
        <f t="shared" si="142"/>
        <v>#VALUE!</v>
      </c>
      <c r="AG309" s="47" t="e">
        <f t="shared" si="142"/>
        <v>#VALUE!</v>
      </c>
      <c r="AH309" s="48" t="s">
        <v>20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116" t="e">
        <f>C314</f>
        <v>#VALUE!</v>
      </c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2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43">C313+1</f>
        <v>#VALUE!</v>
      </c>
      <c r="E313" s="22" t="e">
        <f t="shared" si="143"/>
        <v>#VALUE!</v>
      </c>
      <c r="F313" s="22" t="e">
        <f t="shared" si="143"/>
        <v>#VALUE!</v>
      </c>
      <c r="G313" s="22" t="e">
        <f t="shared" si="143"/>
        <v>#VALUE!</v>
      </c>
      <c r="H313" s="22" t="e">
        <f t="shared" si="143"/>
        <v>#VALUE!</v>
      </c>
      <c r="I313" s="22" t="e">
        <f t="shared" si="143"/>
        <v>#VALUE!</v>
      </c>
      <c r="J313" s="22" t="e">
        <f t="shared" si="143"/>
        <v>#VALUE!</v>
      </c>
      <c r="K313" s="22" t="e">
        <f t="shared" si="143"/>
        <v>#VALUE!</v>
      </c>
      <c r="L313" s="22" t="e">
        <f t="shared" si="143"/>
        <v>#VALUE!</v>
      </c>
      <c r="M313" s="22" t="e">
        <f t="shared" si="143"/>
        <v>#VALUE!</v>
      </c>
      <c r="N313" s="22" t="e">
        <f t="shared" si="143"/>
        <v>#VALUE!</v>
      </c>
      <c r="O313" s="22" t="e">
        <f t="shared" si="143"/>
        <v>#VALUE!</v>
      </c>
      <c r="P313" s="22" t="e">
        <f t="shared" si="143"/>
        <v>#VALUE!</v>
      </c>
      <c r="Q313" s="22" t="e">
        <f t="shared" si="143"/>
        <v>#VALUE!</v>
      </c>
      <c r="R313" s="22" t="e">
        <f t="shared" si="143"/>
        <v>#VALUE!</v>
      </c>
      <c r="S313" s="22" t="e">
        <f t="shared" si="143"/>
        <v>#VALUE!</v>
      </c>
      <c r="T313" s="22" t="e">
        <f t="shared" si="143"/>
        <v>#VALUE!</v>
      </c>
      <c r="U313" s="22" t="e">
        <f t="shared" si="143"/>
        <v>#VALUE!</v>
      </c>
      <c r="V313" s="22" t="e">
        <f t="shared" si="143"/>
        <v>#VALUE!</v>
      </c>
      <c r="W313" s="22" t="e">
        <f t="shared" si="143"/>
        <v>#VALUE!</v>
      </c>
      <c r="X313" s="22" t="e">
        <f t="shared" si="143"/>
        <v>#VALUE!</v>
      </c>
      <c r="Y313" s="22" t="e">
        <f t="shared" si="143"/>
        <v>#VALUE!</v>
      </c>
      <c r="Z313" s="22" t="e">
        <f t="shared" si="143"/>
        <v>#VALUE!</v>
      </c>
      <c r="AA313" s="22" t="e">
        <f t="shared" si="143"/>
        <v>#VALUE!</v>
      </c>
      <c r="AB313" s="22" t="e">
        <f t="shared" si="143"/>
        <v>#VALUE!</v>
      </c>
      <c r="AC313" s="22" t="e">
        <f t="shared" si="143"/>
        <v>#VALUE!</v>
      </c>
      <c r="AD313" s="22" t="e">
        <f t="shared" si="143"/>
        <v>#VALUE!</v>
      </c>
      <c r="AE313" s="22" t="e">
        <f t="shared" si="143"/>
        <v>#VALUE!</v>
      </c>
      <c r="AF313" s="22" t="e">
        <f t="shared" si="143"/>
        <v>#VALUE!</v>
      </c>
      <c r="AG313" s="22" t="e">
        <f t="shared" si="143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44">IF(D313&gt;$G$5,"",IF(C314=EOMONTH(DATE($C311,$D311,1),0),"",IF(C314="","",C314+1)))</f>
        <v>#VALUE!</v>
      </c>
      <c r="E314" s="22" t="e">
        <f t="shared" si="144"/>
        <v>#VALUE!</v>
      </c>
      <c r="F314" s="22" t="e">
        <f t="shared" si="144"/>
        <v>#VALUE!</v>
      </c>
      <c r="G314" s="22" t="e">
        <f t="shared" si="144"/>
        <v>#VALUE!</v>
      </c>
      <c r="H314" s="22" t="e">
        <f t="shared" si="144"/>
        <v>#VALUE!</v>
      </c>
      <c r="I314" s="22" t="e">
        <f t="shared" si="144"/>
        <v>#VALUE!</v>
      </c>
      <c r="J314" s="22" t="e">
        <f t="shared" si="144"/>
        <v>#VALUE!</v>
      </c>
      <c r="K314" s="22" t="e">
        <f t="shared" si="144"/>
        <v>#VALUE!</v>
      </c>
      <c r="L314" s="22" t="e">
        <f t="shared" si="144"/>
        <v>#VALUE!</v>
      </c>
      <c r="M314" s="22" t="e">
        <f t="shared" si="144"/>
        <v>#VALUE!</v>
      </c>
      <c r="N314" s="22" t="e">
        <f t="shared" si="144"/>
        <v>#VALUE!</v>
      </c>
      <c r="O314" s="22" t="e">
        <f t="shared" si="144"/>
        <v>#VALUE!</v>
      </c>
      <c r="P314" s="22" t="e">
        <f t="shared" si="144"/>
        <v>#VALUE!</v>
      </c>
      <c r="Q314" s="22" t="e">
        <f t="shared" si="144"/>
        <v>#VALUE!</v>
      </c>
      <c r="R314" s="22" t="e">
        <f t="shared" si="144"/>
        <v>#VALUE!</v>
      </c>
      <c r="S314" s="22" t="e">
        <f t="shared" si="144"/>
        <v>#VALUE!</v>
      </c>
      <c r="T314" s="22" t="e">
        <f t="shared" si="144"/>
        <v>#VALUE!</v>
      </c>
      <c r="U314" s="22" t="e">
        <f t="shared" si="144"/>
        <v>#VALUE!</v>
      </c>
      <c r="V314" s="22" t="e">
        <f t="shared" si="144"/>
        <v>#VALUE!</v>
      </c>
      <c r="W314" s="22" t="e">
        <f t="shared" si="144"/>
        <v>#VALUE!</v>
      </c>
      <c r="X314" s="22" t="e">
        <f t="shared" si="144"/>
        <v>#VALUE!</v>
      </c>
      <c r="Y314" s="22" t="e">
        <f t="shared" si="144"/>
        <v>#VALUE!</v>
      </c>
      <c r="Z314" s="22" t="e">
        <f t="shared" si="144"/>
        <v>#VALUE!</v>
      </c>
      <c r="AA314" s="22" t="e">
        <f t="shared" si="144"/>
        <v>#VALUE!</v>
      </c>
      <c r="AB314" s="22" t="e">
        <f t="shared" si="144"/>
        <v>#VALUE!</v>
      </c>
      <c r="AC314" s="22" t="e">
        <f t="shared" si="144"/>
        <v>#VALUE!</v>
      </c>
      <c r="AD314" s="22" t="e">
        <f t="shared" si="144"/>
        <v>#VALUE!</v>
      </c>
      <c r="AE314" s="22" t="e">
        <f t="shared" si="144"/>
        <v>#VALUE!</v>
      </c>
      <c r="AF314" s="22" t="e">
        <f t="shared" si="144"/>
        <v>#VALUE!</v>
      </c>
      <c r="AG314" s="22" t="e">
        <f t="shared" si="144"/>
        <v>#VALUE!</v>
      </c>
      <c r="AH314" s="23" t="s">
        <v>16</v>
      </c>
      <c r="AI314" s="59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61" t="str">
        <f>IFERROR(TEXT(WEEKDAY(+C314),"aaa"),"")</f>
        <v/>
      </c>
      <c r="D315" s="61" t="str">
        <f t="shared" ref="D315:AG315" si="145">IFERROR(TEXT(WEEKDAY(+D314),"aaa"),"")</f>
        <v/>
      </c>
      <c r="E315" s="61" t="str">
        <f t="shared" si="145"/>
        <v/>
      </c>
      <c r="F315" s="61" t="str">
        <f t="shared" si="145"/>
        <v/>
      </c>
      <c r="G315" s="61" t="str">
        <f t="shared" si="145"/>
        <v/>
      </c>
      <c r="H315" s="61" t="str">
        <f t="shared" si="145"/>
        <v/>
      </c>
      <c r="I315" s="61" t="str">
        <f t="shared" si="145"/>
        <v/>
      </c>
      <c r="J315" s="61" t="str">
        <f t="shared" si="145"/>
        <v/>
      </c>
      <c r="K315" s="61" t="str">
        <f t="shared" si="145"/>
        <v/>
      </c>
      <c r="L315" s="61" t="str">
        <f t="shared" si="145"/>
        <v/>
      </c>
      <c r="M315" s="61" t="str">
        <f t="shared" si="145"/>
        <v/>
      </c>
      <c r="N315" s="61" t="str">
        <f t="shared" si="145"/>
        <v/>
      </c>
      <c r="O315" s="61" t="str">
        <f t="shared" si="145"/>
        <v/>
      </c>
      <c r="P315" s="61" t="str">
        <f t="shared" si="145"/>
        <v/>
      </c>
      <c r="Q315" s="61" t="str">
        <f t="shared" si="145"/>
        <v/>
      </c>
      <c r="R315" s="61" t="str">
        <f t="shared" si="145"/>
        <v/>
      </c>
      <c r="S315" s="61" t="str">
        <f t="shared" si="145"/>
        <v/>
      </c>
      <c r="T315" s="61" t="str">
        <f t="shared" si="145"/>
        <v/>
      </c>
      <c r="U315" s="61" t="str">
        <f t="shared" si="145"/>
        <v/>
      </c>
      <c r="V315" s="61" t="str">
        <f t="shared" si="145"/>
        <v/>
      </c>
      <c r="W315" s="61" t="str">
        <f t="shared" si="145"/>
        <v/>
      </c>
      <c r="X315" s="61" t="str">
        <f t="shared" si="145"/>
        <v/>
      </c>
      <c r="Y315" s="61" t="str">
        <f t="shared" si="145"/>
        <v/>
      </c>
      <c r="Z315" s="61" t="str">
        <f t="shared" si="145"/>
        <v/>
      </c>
      <c r="AA315" s="61" t="str">
        <f t="shared" si="145"/>
        <v/>
      </c>
      <c r="AB315" s="61" t="str">
        <f t="shared" si="145"/>
        <v/>
      </c>
      <c r="AC315" s="61" t="str">
        <f t="shared" si="145"/>
        <v/>
      </c>
      <c r="AD315" s="61" t="str">
        <f t="shared" si="145"/>
        <v/>
      </c>
      <c r="AE315" s="61" t="str">
        <f t="shared" si="145"/>
        <v/>
      </c>
      <c r="AF315" s="61" t="str">
        <f t="shared" si="145"/>
        <v/>
      </c>
      <c r="AG315" s="61" t="str">
        <f t="shared" si="145"/>
        <v/>
      </c>
      <c r="AH315" s="23" t="s">
        <v>18</v>
      </c>
      <c r="AI315" s="59">
        <f>+COUNTIF(C316:AG316,"夏休")+COUNTIF(C316:AG316,"冬休")+COUNTIF(C316:AG316,"中止")</f>
        <v>0</v>
      </c>
      <c r="AL315" s="58"/>
    </row>
    <row r="316" spans="2:38" s="25" customFormat="1" ht="13.5" customHeight="1" x14ac:dyDescent="0.15">
      <c r="B316" s="83" t="s">
        <v>17</v>
      </c>
      <c r="C316" s="85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104"/>
      <c r="AH316" s="26" t="s">
        <v>2</v>
      </c>
      <c r="AI316" s="27">
        <f>COUNT(C314:AG314)-AI315</f>
        <v>0</v>
      </c>
      <c r="AL316" s="58"/>
    </row>
    <row r="317" spans="2:38" s="25" customFormat="1" ht="13.5" customHeight="1" x14ac:dyDescent="0.15">
      <c r="B317" s="84"/>
      <c r="C317" s="85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104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58"/>
    </row>
    <row r="318" spans="2:38" s="25" customFormat="1" ht="13.5" customHeight="1" x14ac:dyDescent="0.15">
      <c r="B318" s="105" t="s">
        <v>0</v>
      </c>
      <c r="C318" s="106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9"/>
      <c r="AH318" s="26" t="s">
        <v>8</v>
      </c>
      <c r="AI318" s="29" t="e">
        <f>+AI317/AI316</f>
        <v>#DIV/0!</v>
      </c>
      <c r="AL318" s="58"/>
    </row>
    <row r="319" spans="2:38" s="25" customFormat="1" x14ac:dyDescent="0.15">
      <c r="B319" s="105"/>
      <c r="C319" s="106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9"/>
      <c r="AH319" s="26" t="s">
        <v>9</v>
      </c>
      <c r="AI319" s="27">
        <f>+COUNTA(C320:AG321)</f>
        <v>0</v>
      </c>
      <c r="AL319" s="58"/>
    </row>
    <row r="320" spans="2:38" s="25" customFormat="1" x14ac:dyDescent="0.15">
      <c r="B320" s="110" t="s">
        <v>7</v>
      </c>
      <c r="C320" s="112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14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111"/>
      <c r="C321" s="113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15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7" t="str">
        <f>IF(7&gt;AI316,"対象外",IF(AL320&gt;=AI314,"OK","NG"))</f>
        <v>対象外</v>
      </c>
    </row>
    <row r="322" spans="2:38" hidden="1" x14ac:dyDescent="0.15">
      <c r="B322" s="60" t="s">
        <v>33</v>
      </c>
      <c r="C322" s="44" t="e">
        <f t="shared" ref="C322:AG322" si="146">IF(AND(DAY(C314)&gt;=22,DAY(C314)&lt;=28,C315="土"),1,0)</f>
        <v>#VALUE!</v>
      </c>
      <c r="D322" s="44" t="e">
        <f t="shared" si="146"/>
        <v>#VALUE!</v>
      </c>
      <c r="E322" s="44" t="e">
        <f t="shared" si="146"/>
        <v>#VALUE!</v>
      </c>
      <c r="F322" s="44" t="e">
        <f t="shared" si="146"/>
        <v>#VALUE!</v>
      </c>
      <c r="G322" s="44" t="e">
        <f t="shared" si="146"/>
        <v>#VALUE!</v>
      </c>
      <c r="H322" s="44" t="e">
        <f t="shared" si="146"/>
        <v>#VALUE!</v>
      </c>
      <c r="I322" s="44" t="e">
        <f t="shared" si="146"/>
        <v>#VALUE!</v>
      </c>
      <c r="J322" s="44" t="e">
        <f t="shared" si="146"/>
        <v>#VALUE!</v>
      </c>
      <c r="K322" s="44" t="e">
        <f t="shared" si="146"/>
        <v>#VALUE!</v>
      </c>
      <c r="L322" s="44" t="e">
        <f t="shared" si="146"/>
        <v>#VALUE!</v>
      </c>
      <c r="M322" s="44" t="e">
        <f t="shared" si="146"/>
        <v>#VALUE!</v>
      </c>
      <c r="N322" s="44" t="e">
        <f t="shared" si="146"/>
        <v>#VALUE!</v>
      </c>
      <c r="O322" s="44" t="e">
        <f t="shared" si="146"/>
        <v>#VALUE!</v>
      </c>
      <c r="P322" s="44" t="e">
        <f t="shared" si="146"/>
        <v>#VALUE!</v>
      </c>
      <c r="Q322" s="44" t="e">
        <f t="shared" si="146"/>
        <v>#VALUE!</v>
      </c>
      <c r="R322" s="44" t="e">
        <f t="shared" si="146"/>
        <v>#VALUE!</v>
      </c>
      <c r="S322" s="44" t="e">
        <f t="shared" si="146"/>
        <v>#VALUE!</v>
      </c>
      <c r="T322" s="44" t="e">
        <f t="shared" si="146"/>
        <v>#VALUE!</v>
      </c>
      <c r="U322" s="44" t="e">
        <f t="shared" si="146"/>
        <v>#VALUE!</v>
      </c>
      <c r="V322" s="44" t="e">
        <f t="shared" si="146"/>
        <v>#VALUE!</v>
      </c>
      <c r="W322" s="44" t="e">
        <f t="shared" si="146"/>
        <v>#VALUE!</v>
      </c>
      <c r="X322" s="44" t="e">
        <f t="shared" si="146"/>
        <v>#VALUE!</v>
      </c>
      <c r="Y322" s="44" t="e">
        <f t="shared" si="146"/>
        <v>#VALUE!</v>
      </c>
      <c r="Z322" s="44" t="e">
        <f t="shared" si="146"/>
        <v>#VALUE!</v>
      </c>
      <c r="AA322" s="44" t="e">
        <f t="shared" si="146"/>
        <v>#VALUE!</v>
      </c>
      <c r="AB322" s="44" t="e">
        <f t="shared" si="146"/>
        <v>#VALUE!</v>
      </c>
      <c r="AC322" s="44" t="e">
        <f t="shared" si="146"/>
        <v>#VALUE!</v>
      </c>
      <c r="AD322" s="44" t="e">
        <f t="shared" si="146"/>
        <v>#VALUE!</v>
      </c>
      <c r="AE322" s="44" t="e">
        <f t="shared" si="146"/>
        <v>#VALUE!</v>
      </c>
      <c r="AF322" s="44" t="e">
        <f t="shared" si="146"/>
        <v>#VALUE!</v>
      </c>
      <c r="AG322" s="44" t="e">
        <f t="shared" si="146"/>
        <v>#VALUE!</v>
      </c>
      <c r="AH322" s="45" t="s">
        <v>19</v>
      </c>
      <c r="AI322" s="46">
        <f>_xlfn.AGGREGATE(9,6,C322:AG322)</f>
        <v>0</v>
      </c>
      <c r="AJ322" s="28"/>
    </row>
    <row r="323" spans="2:38" hidden="1" x14ac:dyDescent="0.15">
      <c r="B323" s="60" t="s">
        <v>34</v>
      </c>
      <c r="C323" s="47" t="e">
        <f t="shared" ref="C323:AG323" si="147">IF(AND(DAY(C314)&gt;=22,DAY(C314)&lt;=28,C315="土",OR(C320="休",C320="雨")),1,0)</f>
        <v>#VALUE!</v>
      </c>
      <c r="D323" s="47" t="e">
        <f t="shared" si="147"/>
        <v>#VALUE!</v>
      </c>
      <c r="E323" s="47" t="e">
        <f t="shared" si="147"/>
        <v>#VALUE!</v>
      </c>
      <c r="F323" s="47" t="e">
        <f t="shared" si="147"/>
        <v>#VALUE!</v>
      </c>
      <c r="G323" s="47" t="e">
        <f t="shared" si="147"/>
        <v>#VALUE!</v>
      </c>
      <c r="H323" s="47" t="e">
        <f t="shared" si="147"/>
        <v>#VALUE!</v>
      </c>
      <c r="I323" s="47" t="e">
        <f t="shared" si="147"/>
        <v>#VALUE!</v>
      </c>
      <c r="J323" s="47" t="e">
        <f t="shared" si="147"/>
        <v>#VALUE!</v>
      </c>
      <c r="K323" s="47" t="e">
        <f t="shared" si="147"/>
        <v>#VALUE!</v>
      </c>
      <c r="L323" s="47" t="e">
        <f t="shared" si="147"/>
        <v>#VALUE!</v>
      </c>
      <c r="M323" s="47" t="e">
        <f t="shared" si="147"/>
        <v>#VALUE!</v>
      </c>
      <c r="N323" s="47" t="e">
        <f t="shared" si="147"/>
        <v>#VALUE!</v>
      </c>
      <c r="O323" s="47" t="e">
        <f t="shared" si="147"/>
        <v>#VALUE!</v>
      </c>
      <c r="P323" s="47" t="e">
        <f t="shared" si="147"/>
        <v>#VALUE!</v>
      </c>
      <c r="Q323" s="47" t="e">
        <f t="shared" si="147"/>
        <v>#VALUE!</v>
      </c>
      <c r="R323" s="47" t="e">
        <f t="shared" si="147"/>
        <v>#VALUE!</v>
      </c>
      <c r="S323" s="47" t="e">
        <f t="shared" si="147"/>
        <v>#VALUE!</v>
      </c>
      <c r="T323" s="47" t="e">
        <f t="shared" si="147"/>
        <v>#VALUE!</v>
      </c>
      <c r="U323" s="47" t="e">
        <f t="shared" si="147"/>
        <v>#VALUE!</v>
      </c>
      <c r="V323" s="47" t="e">
        <f t="shared" si="147"/>
        <v>#VALUE!</v>
      </c>
      <c r="W323" s="47" t="e">
        <f t="shared" si="147"/>
        <v>#VALUE!</v>
      </c>
      <c r="X323" s="47" t="e">
        <f t="shared" si="147"/>
        <v>#VALUE!</v>
      </c>
      <c r="Y323" s="47" t="e">
        <f t="shared" si="147"/>
        <v>#VALUE!</v>
      </c>
      <c r="Z323" s="47" t="e">
        <f t="shared" si="147"/>
        <v>#VALUE!</v>
      </c>
      <c r="AA323" s="47" t="e">
        <f t="shared" si="147"/>
        <v>#VALUE!</v>
      </c>
      <c r="AB323" s="47" t="e">
        <f t="shared" si="147"/>
        <v>#VALUE!</v>
      </c>
      <c r="AC323" s="47" t="e">
        <f t="shared" si="147"/>
        <v>#VALUE!</v>
      </c>
      <c r="AD323" s="47" t="e">
        <f t="shared" si="147"/>
        <v>#VALUE!</v>
      </c>
      <c r="AE323" s="47" t="e">
        <f t="shared" si="147"/>
        <v>#VALUE!</v>
      </c>
      <c r="AF323" s="47" t="e">
        <f t="shared" si="147"/>
        <v>#VALUE!</v>
      </c>
      <c r="AG323" s="47" t="e">
        <f t="shared" si="147"/>
        <v>#VALUE!</v>
      </c>
      <c r="AH323" s="48" t="s">
        <v>20</v>
      </c>
      <c r="AI323" s="46">
        <f>_xlfn.AGGREGATE(9,6,C323:AG323)</f>
        <v>0</v>
      </c>
      <c r="AJ323" s="28"/>
    </row>
    <row r="324" spans="2:38" hidden="1" x14ac:dyDescent="0.15">
      <c r="B324" s="60" t="s">
        <v>35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" si="148">IF(AND(DAY(E314)&gt;=8,DAY(E314)&lt;=14,E315="土"),1,0)</f>
        <v>#VALUE!</v>
      </c>
      <c r="F324" s="44" t="e">
        <f>IF(AND(DAY(F314)&gt;=8,DAY(F314)&lt;=14,F315="土"),1,0)</f>
        <v>#VALUE!</v>
      </c>
      <c r="G324" s="44" t="e">
        <f>IF(AND(DAY(G314)&gt;=8,DAY(G314)&lt;=14,G315="土"),1,0)</f>
        <v>#VALUE!</v>
      </c>
      <c r="H324" s="44" t="e">
        <f t="shared" ref="H324:AG324" si="149">IF(AND(DAY(H314)&gt;=8,DAY(H314)&lt;=14,H315="土"),1,0)</f>
        <v>#VALUE!</v>
      </c>
      <c r="I324" s="44" t="e">
        <f t="shared" si="149"/>
        <v>#VALUE!</v>
      </c>
      <c r="J324" s="44" t="e">
        <f t="shared" si="149"/>
        <v>#VALUE!</v>
      </c>
      <c r="K324" s="44" t="e">
        <f t="shared" si="149"/>
        <v>#VALUE!</v>
      </c>
      <c r="L324" s="44" t="e">
        <f t="shared" si="149"/>
        <v>#VALUE!</v>
      </c>
      <c r="M324" s="44" t="e">
        <f t="shared" si="149"/>
        <v>#VALUE!</v>
      </c>
      <c r="N324" s="44" t="e">
        <f t="shared" si="149"/>
        <v>#VALUE!</v>
      </c>
      <c r="O324" s="44" t="e">
        <f t="shared" si="149"/>
        <v>#VALUE!</v>
      </c>
      <c r="P324" s="44" t="e">
        <f t="shared" si="149"/>
        <v>#VALUE!</v>
      </c>
      <c r="Q324" s="44" t="e">
        <f t="shared" si="149"/>
        <v>#VALUE!</v>
      </c>
      <c r="R324" s="44" t="e">
        <f t="shared" si="149"/>
        <v>#VALUE!</v>
      </c>
      <c r="S324" s="44" t="e">
        <f t="shared" si="149"/>
        <v>#VALUE!</v>
      </c>
      <c r="T324" s="44" t="e">
        <f t="shared" si="149"/>
        <v>#VALUE!</v>
      </c>
      <c r="U324" s="44" t="e">
        <f t="shared" si="149"/>
        <v>#VALUE!</v>
      </c>
      <c r="V324" s="44" t="e">
        <f t="shared" si="149"/>
        <v>#VALUE!</v>
      </c>
      <c r="W324" s="44" t="e">
        <f t="shared" si="149"/>
        <v>#VALUE!</v>
      </c>
      <c r="X324" s="44" t="e">
        <f t="shared" si="149"/>
        <v>#VALUE!</v>
      </c>
      <c r="Y324" s="44" t="e">
        <f t="shared" si="149"/>
        <v>#VALUE!</v>
      </c>
      <c r="Z324" s="44" t="e">
        <f t="shared" si="149"/>
        <v>#VALUE!</v>
      </c>
      <c r="AA324" s="44" t="e">
        <f t="shared" si="149"/>
        <v>#VALUE!</v>
      </c>
      <c r="AB324" s="44" t="e">
        <f t="shared" si="149"/>
        <v>#VALUE!</v>
      </c>
      <c r="AC324" s="44" t="e">
        <f t="shared" si="149"/>
        <v>#VALUE!</v>
      </c>
      <c r="AD324" s="44" t="e">
        <f t="shared" si="149"/>
        <v>#VALUE!</v>
      </c>
      <c r="AE324" s="44" t="e">
        <f t="shared" si="149"/>
        <v>#VALUE!</v>
      </c>
      <c r="AF324" s="44" t="e">
        <f t="shared" si="149"/>
        <v>#VALUE!</v>
      </c>
      <c r="AG324" s="44" t="e">
        <f t="shared" si="149"/>
        <v>#VALUE!</v>
      </c>
      <c r="AH324" s="45" t="s">
        <v>19</v>
      </c>
      <c r="AI324" s="46">
        <f>_xlfn.AGGREGATE(9,6,C324:AG324)</f>
        <v>0</v>
      </c>
      <c r="AJ324" s="28"/>
    </row>
    <row r="325" spans="2:38" hidden="1" x14ac:dyDescent="0.15">
      <c r="B325" s="60" t="s">
        <v>36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" si="150">IF(AND(DAY(E314)&gt;=8,DAY(E314)&lt;=14,E315="土",OR(E320="休",E320="雨")),1,0)</f>
        <v>#VALUE!</v>
      </c>
      <c r="F325" s="47" t="e">
        <f>IF(AND(DAY(F314)&gt;=8,DAY(F314)&lt;=14,F315="土",OR(F320="休",F320="雨")),1,0)</f>
        <v>#VALUE!</v>
      </c>
      <c r="G325" s="47" t="e">
        <f>IF(AND(DAY(G314)&gt;=8,DAY(G314)&lt;=14,G315="土",OR(G320="休",G320="雨")),1,0)</f>
        <v>#VALUE!</v>
      </c>
      <c r="H325" s="47" t="e">
        <f t="shared" ref="H325:AG325" si="151">IF(AND(DAY(H314)&gt;=8,DAY(H314)&lt;=14,H315="土",OR(H320="休",H320="雨")),1,0)</f>
        <v>#VALUE!</v>
      </c>
      <c r="I325" s="47" t="e">
        <f t="shared" si="151"/>
        <v>#VALUE!</v>
      </c>
      <c r="J325" s="47" t="e">
        <f t="shared" si="151"/>
        <v>#VALUE!</v>
      </c>
      <c r="K325" s="47" t="e">
        <f t="shared" si="151"/>
        <v>#VALUE!</v>
      </c>
      <c r="L325" s="47" t="e">
        <f t="shared" si="151"/>
        <v>#VALUE!</v>
      </c>
      <c r="M325" s="47" t="e">
        <f t="shared" si="151"/>
        <v>#VALUE!</v>
      </c>
      <c r="N325" s="47" t="e">
        <f t="shared" si="151"/>
        <v>#VALUE!</v>
      </c>
      <c r="O325" s="47" t="e">
        <f t="shared" si="151"/>
        <v>#VALUE!</v>
      </c>
      <c r="P325" s="47" t="e">
        <f t="shared" si="151"/>
        <v>#VALUE!</v>
      </c>
      <c r="Q325" s="47" t="e">
        <f t="shared" si="151"/>
        <v>#VALUE!</v>
      </c>
      <c r="R325" s="47" t="e">
        <f t="shared" si="151"/>
        <v>#VALUE!</v>
      </c>
      <c r="S325" s="47" t="e">
        <f t="shared" si="151"/>
        <v>#VALUE!</v>
      </c>
      <c r="T325" s="47" t="e">
        <f t="shared" si="151"/>
        <v>#VALUE!</v>
      </c>
      <c r="U325" s="47" t="e">
        <f t="shared" si="151"/>
        <v>#VALUE!</v>
      </c>
      <c r="V325" s="47" t="e">
        <f t="shared" si="151"/>
        <v>#VALUE!</v>
      </c>
      <c r="W325" s="47" t="e">
        <f t="shared" si="151"/>
        <v>#VALUE!</v>
      </c>
      <c r="X325" s="47" t="e">
        <f t="shared" si="151"/>
        <v>#VALUE!</v>
      </c>
      <c r="Y325" s="47" t="e">
        <f t="shared" si="151"/>
        <v>#VALUE!</v>
      </c>
      <c r="Z325" s="47" t="e">
        <f t="shared" si="151"/>
        <v>#VALUE!</v>
      </c>
      <c r="AA325" s="47" t="e">
        <f t="shared" si="151"/>
        <v>#VALUE!</v>
      </c>
      <c r="AB325" s="47" t="e">
        <f t="shared" si="151"/>
        <v>#VALUE!</v>
      </c>
      <c r="AC325" s="47" t="e">
        <f t="shared" si="151"/>
        <v>#VALUE!</v>
      </c>
      <c r="AD325" s="47" t="e">
        <f t="shared" si="151"/>
        <v>#VALUE!</v>
      </c>
      <c r="AE325" s="47" t="e">
        <f t="shared" si="151"/>
        <v>#VALUE!</v>
      </c>
      <c r="AF325" s="47" t="e">
        <f t="shared" si="151"/>
        <v>#VALUE!</v>
      </c>
      <c r="AG325" s="47" t="e">
        <f t="shared" si="151"/>
        <v>#VALUE!</v>
      </c>
      <c r="AH325" s="48" t="s">
        <v>20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116" t="e">
        <f>C330</f>
        <v>#VALUE!</v>
      </c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2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52">C329+1</f>
        <v>#VALUE!</v>
      </c>
      <c r="E329" s="22" t="e">
        <f t="shared" si="152"/>
        <v>#VALUE!</v>
      </c>
      <c r="F329" s="22" t="e">
        <f t="shared" si="152"/>
        <v>#VALUE!</v>
      </c>
      <c r="G329" s="22" t="e">
        <f t="shared" si="152"/>
        <v>#VALUE!</v>
      </c>
      <c r="H329" s="22" t="e">
        <f t="shared" si="152"/>
        <v>#VALUE!</v>
      </c>
      <c r="I329" s="22" t="e">
        <f t="shared" si="152"/>
        <v>#VALUE!</v>
      </c>
      <c r="J329" s="22" t="e">
        <f t="shared" si="152"/>
        <v>#VALUE!</v>
      </c>
      <c r="K329" s="22" t="e">
        <f t="shared" si="152"/>
        <v>#VALUE!</v>
      </c>
      <c r="L329" s="22" t="e">
        <f t="shared" si="152"/>
        <v>#VALUE!</v>
      </c>
      <c r="M329" s="22" t="e">
        <f t="shared" si="152"/>
        <v>#VALUE!</v>
      </c>
      <c r="N329" s="22" t="e">
        <f t="shared" si="152"/>
        <v>#VALUE!</v>
      </c>
      <c r="O329" s="22" t="e">
        <f t="shared" si="152"/>
        <v>#VALUE!</v>
      </c>
      <c r="P329" s="22" t="e">
        <f t="shared" si="152"/>
        <v>#VALUE!</v>
      </c>
      <c r="Q329" s="22" t="e">
        <f t="shared" si="152"/>
        <v>#VALUE!</v>
      </c>
      <c r="R329" s="22" t="e">
        <f t="shared" si="152"/>
        <v>#VALUE!</v>
      </c>
      <c r="S329" s="22" t="e">
        <f t="shared" si="152"/>
        <v>#VALUE!</v>
      </c>
      <c r="T329" s="22" t="e">
        <f t="shared" si="152"/>
        <v>#VALUE!</v>
      </c>
      <c r="U329" s="22" t="e">
        <f t="shared" si="152"/>
        <v>#VALUE!</v>
      </c>
      <c r="V329" s="22" t="e">
        <f t="shared" si="152"/>
        <v>#VALUE!</v>
      </c>
      <c r="W329" s="22" t="e">
        <f t="shared" si="152"/>
        <v>#VALUE!</v>
      </c>
      <c r="X329" s="22" t="e">
        <f t="shared" si="152"/>
        <v>#VALUE!</v>
      </c>
      <c r="Y329" s="22" t="e">
        <f t="shared" si="152"/>
        <v>#VALUE!</v>
      </c>
      <c r="Z329" s="22" t="e">
        <f t="shared" si="152"/>
        <v>#VALUE!</v>
      </c>
      <c r="AA329" s="22" t="e">
        <f t="shared" si="152"/>
        <v>#VALUE!</v>
      </c>
      <c r="AB329" s="22" t="e">
        <f t="shared" si="152"/>
        <v>#VALUE!</v>
      </c>
      <c r="AC329" s="22" t="e">
        <f t="shared" si="152"/>
        <v>#VALUE!</v>
      </c>
      <c r="AD329" s="22" t="e">
        <f t="shared" si="152"/>
        <v>#VALUE!</v>
      </c>
      <c r="AE329" s="22" t="e">
        <f t="shared" si="152"/>
        <v>#VALUE!</v>
      </c>
      <c r="AF329" s="22" t="e">
        <f t="shared" si="152"/>
        <v>#VALUE!</v>
      </c>
      <c r="AG329" s="22" t="e">
        <f t="shared" si="152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53">IF(D329&gt;$G$5,"",IF(C330=EOMONTH(DATE($C327,$D327,1),0),"",IF(C330="","",C330+1)))</f>
        <v>#VALUE!</v>
      </c>
      <c r="E330" s="22" t="e">
        <f t="shared" si="153"/>
        <v>#VALUE!</v>
      </c>
      <c r="F330" s="22" t="e">
        <f t="shared" si="153"/>
        <v>#VALUE!</v>
      </c>
      <c r="G330" s="22" t="e">
        <f t="shared" si="153"/>
        <v>#VALUE!</v>
      </c>
      <c r="H330" s="22" t="e">
        <f t="shared" si="153"/>
        <v>#VALUE!</v>
      </c>
      <c r="I330" s="22" t="e">
        <f t="shared" si="153"/>
        <v>#VALUE!</v>
      </c>
      <c r="J330" s="22" t="e">
        <f t="shared" si="153"/>
        <v>#VALUE!</v>
      </c>
      <c r="K330" s="22" t="e">
        <f t="shared" si="153"/>
        <v>#VALUE!</v>
      </c>
      <c r="L330" s="22" t="e">
        <f t="shared" si="153"/>
        <v>#VALUE!</v>
      </c>
      <c r="M330" s="22" t="e">
        <f t="shared" si="153"/>
        <v>#VALUE!</v>
      </c>
      <c r="N330" s="22" t="e">
        <f t="shared" si="153"/>
        <v>#VALUE!</v>
      </c>
      <c r="O330" s="22" t="e">
        <f t="shared" si="153"/>
        <v>#VALUE!</v>
      </c>
      <c r="P330" s="22" t="e">
        <f t="shared" si="153"/>
        <v>#VALUE!</v>
      </c>
      <c r="Q330" s="22" t="e">
        <f t="shared" si="153"/>
        <v>#VALUE!</v>
      </c>
      <c r="R330" s="22" t="e">
        <f t="shared" si="153"/>
        <v>#VALUE!</v>
      </c>
      <c r="S330" s="22" t="e">
        <f t="shared" si="153"/>
        <v>#VALUE!</v>
      </c>
      <c r="T330" s="22" t="e">
        <f t="shared" si="153"/>
        <v>#VALUE!</v>
      </c>
      <c r="U330" s="22" t="e">
        <f t="shared" si="153"/>
        <v>#VALUE!</v>
      </c>
      <c r="V330" s="22" t="e">
        <f t="shared" si="153"/>
        <v>#VALUE!</v>
      </c>
      <c r="W330" s="22" t="e">
        <f t="shared" si="153"/>
        <v>#VALUE!</v>
      </c>
      <c r="X330" s="22" t="e">
        <f t="shared" si="153"/>
        <v>#VALUE!</v>
      </c>
      <c r="Y330" s="22" t="e">
        <f t="shared" si="153"/>
        <v>#VALUE!</v>
      </c>
      <c r="Z330" s="22" t="e">
        <f t="shared" si="153"/>
        <v>#VALUE!</v>
      </c>
      <c r="AA330" s="22" t="e">
        <f t="shared" si="153"/>
        <v>#VALUE!</v>
      </c>
      <c r="AB330" s="22" t="e">
        <f t="shared" si="153"/>
        <v>#VALUE!</v>
      </c>
      <c r="AC330" s="22" t="e">
        <f t="shared" si="153"/>
        <v>#VALUE!</v>
      </c>
      <c r="AD330" s="22" t="e">
        <f t="shared" si="153"/>
        <v>#VALUE!</v>
      </c>
      <c r="AE330" s="22" t="e">
        <f t="shared" si="153"/>
        <v>#VALUE!</v>
      </c>
      <c r="AF330" s="22" t="e">
        <f t="shared" si="153"/>
        <v>#VALUE!</v>
      </c>
      <c r="AG330" s="22" t="e">
        <f t="shared" si="153"/>
        <v>#VALUE!</v>
      </c>
      <c r="AH330" s="23" t="s">
        <v>16</v>
      </c>
      <c r="AI330" s="59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61" t="str">
        <f>IFERROR(TEXT(WEEKDAY(+C330),"aaa"),"")</f>
        <v/>
      </c>
      <c r="D331" s="61" t="str">
        <f t="shared" ref="D331:AG331" si="154">IFERROR(TEXT(WEEKDAY(+D330),"aaa"),"")</f>
        <v/>
      </c>
      <c r="E331" s="61" t="str">
        <f t="shared" si="154"/>
        <v/>
      </c>
      <c r="F331" s="61" t="str">
        <f t="shared" si="154"/>
        <v/>
      </c>
      <c r="G331" s="61" t="str">
        <f t="shared" si="154"/>
        <v/>
      </c>
      <c r="H331" s="61" t="str">
        <f t="shared" si="154"/>
        <v/>
      </c>
      <c r="I331" s="61" t="str">
        <f t="shared" si="154"/>
        <v/>
      </c>
      <c r="J331" s="61" t="str">
        <f t="shared" si="154"/>
        <v/>
      </c>
      <c r="K331" s="61" t="str">
        <f t="shared" si="154"/>
        <v/>
      </c>
      <c r="L331" s="61" t="str">
        <f t="shared" si="154"/>
        <v/>
      </c>
      <c r="M331" s="61" t="str">
        <f t="shared" si="154"/>
        <v/>
      </c>
      <c r="N331" s="61" t="str">
        <f t="shared" si="154"/>
        <v/>
      </c>
      <c r="O331" s="61" t="str">
        <f t="shared" si="154"/>
        <v/>
      </c>
      <c r="P331" s="61" t="str">
        <f t="shared" si="154"/>
        <v/>
      </c>
      <c r="Q331" s="61" t="str">
        <f t="shared" si="154"/>
        <v/>
      </c>
      <c r="R331" s="61" t="str">
        <f t="shared" si="154"/>
        <v/>
      </c>
      <c r="S331" s="61" t="str">
        <f t="shared" si="154"/>
        <v/>
      </c>
      <c r="T331" s="61" t="str">
        <f t="shared" si="154"/>
        <v/>
      </c>
      <c r="U331" s="61" t="str">
        <f t="shared" si="154"/>
        <v/>
      </c>
      <c r="V331" s="61" t="str">
        <f t="shared" si="154"/>
        <v/>
      </c>
      <c r="W331" s="61" t="str">
        <f t="shared" si="154"/>
        <v/>
      </c>
      <c r="X331" s="61" t="str">
        <f t="shared" si="154"/>
        <v/>
      </c>
      <c r="Y331" s="61" t="str">
        <f t="shared" si="154"/>
        <v/>
      </c>
      <c r="Z331" s="61" t="str">
        <f t="shared" si="154"/>
        <v/>
      </c>
      <c r="AA331" s="61" t="str">
        <f t="shared" si="154"/>
        <v/>
      </c>
      <c r="AB331" s="61" t="str">
        <f t="shared" si="154"/>
        <v/>
      </c>
      <c r="AC331" s="61" t="str">
        <f t="shared" si="154"/>
        <v/>
      </c>
      <c r="AD331" s="61" t="str">
        <f t="shared" si="154"/>
        <v/>
      </c>
      <c r="AE331" s="61" t="str">
        <f t="shared" si="154"/>
        <v/>
      </c>
      <c r="AF331" s="61" t="str">
        <f t="shared" si="154"/>
        <v/>
      </c>
      <c r="AG331" s="61" t="str">
        <f t="shared" si="154"/>
        <v/>
      </c>
      <c r="AH331" s="23" t="s">
        <v>18</v>
      </c>
      <c r="AI331" s="59">
        <f>+COUNTIF(C332:AG332,"夏休")+COUNTIF(C332:AG332,"冬休")+COUNTIF(C332:AG332,"中止")</f>
        <v>0</v>
      </c>
      <c r="AL331" s="58"/>
    </row>
    <row r="332" spans="2:38" s="25" customFormat="1" ht="13.5" customHeight="1" x14ac:dyDescent="0.15">
      <c r="B332" s="83" t="s">
        <v>17</v>
      </c>
      <c r="C332" s="85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104"/>
      <c r="AH332" s="26" t="s">
        <v>2</v>
      </c>
      <c r="AI332" s="27">
        <f>COUNT(C330:AG330)-AI331</f>
        <v>0</v>
      </c>
      <c r="AL332" s="58"/>
    </row>
    <row r="333" spans="2:38" s="25" customFormat="1" ht="13.5" customHeight="1" x14ac:dyDescent="0.15">
      <c r="B333" s="84"/>
      <c r="C333" s="85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104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58"/>
    </row>
    <row r="334" spans="2:38" s="25" customFormat="1" ht="13.5" customHeight="1" x14ac:dyDescent="0.15">
      <c r="B334" s="105" t="s">
        <v>0</v>
      </c>
      <c r="C334" s="106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9"/>
      <c r="AH334" s="26" t="s">
        <v>8</v>
      </c>
      <c r="AI334" s="29" t="e">
        <f>+AI333/AI332</f>
        <v>#DIV/0!</v>
      </c>
      <c r="AL334" s="58"/>
    </row>
    <row r="335" spans="2:38" s="25" customFormat="1" x14ac:dyDescent="0.15">
      <c r="B335" s="105"/>
      <c r="C335" s="106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9"/>
      <c r="AH335" s="26" t="s">
        <v>9</v>
      </c>
      <c r="AI335" s="27">
        <f>+COUNTA(C336:AG337)</f>
        <v>0</v>
      </c>
      <c r="AL335" s="58"/>
    </row>
    <row r="336" spans="2:38" s="25" customFormat="1" x14ac:dyDescent="0.15">
      <c r="B336" s="110" t="s">
        <v>7</v>
      </c>
      <c r="C336" s="112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14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111"/>
      <c r="C337" s="113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15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7" t="str">
        <f>IF(7&gt;AI332,"対象外",IF(AL336&gt;=AI330,"OK","NG"))</f>
        <v>対象外</v>
      </c>
    </row>
    <row r="338" spans="2:38" hidden="1" x14ac:dyDescent="0.15">
      <c r="B338" s="60" t="s">
        <v>33</v>
      </c>
      <c r="C338" s="44" t="e">
        <f t="shared" ref="C338:AG338" si="155">IF(AND(DAY(C330)&gt;=22,DAY(C330)&lt;=28,C331="土"),1,0)</f>
        <v>#VALUE!</v>
      </c>
      <c r="D338" s="44" t="e">
        <f t="shared" si="155"/>
        <v>#VALUE!</v>
      </c>
      <c r="E338" s="44" t="e">
        <f t="shared" si="155"/>
        <v>#VALUE!</v>
      </c>
      <c r="F338" s="44" t="e">
        <f t="shared" si="155"/>
        <v>#VALUE!</v>
      </c>
      <c r="G338" s="44" t="e">
        <f t="shared" si="155"/>
        <v>#VALUE!</v>
      </c>
      <c r="H338" s="44" t="e">
        <f t="shared" si="155"/>
        <v>#VALUE!</v>
      </c>
      <c r="I338" s="44" t="e">
        <f t="shared" si="155"/>
        <v>#VALUE!</v>
      </c>
      <c r="J338" s="44" t="e">
        <f t="shared" si="155"/>
        <v>#VALUE!</v>
      </c>
      <c r="K338" s="44" t="e">
        <f t="shared" si="155"/>
        <v>#VALUE!</v>
      </c>
      <c r="L338" s="44" t="e">
        <f t="shared" si="155"/>
        <v>#VALUE!</v>
      </c>
      <c r="M338" s="44" t="e">
        <f t="shared" si="155"/>
        <v>#VALUE!</v>
      </c>
      <c r="N338" s="44" t="e">
        <f t="shared" si="155"/>
        <v>#VALUE!</v>
      </c>
      <c r="O338" s="44" t="e">
        <f t="shared" si="155"/>
        <v>#VALUE!</v>
      </c>
      <c r="P338" s="44" t="e">
        <f t="shared" si="155"/>
        <v>#VALUE!</v>
      </c>
      <c r="Q338" s="44" t="e">
        <f t="shared" si="155"/>
        <v>#VALUE!</v>
      </c>
      <c r="R338" s="44" t="e">
        <f t="shared" si="155"/>
        <v>#VALUE!</v>
      </c>
      <c r="S338" s="44" t="e">
        <f t="shared" si="155"/>
        <v>#VALUE!</v>
      </c>
      <c r="T338" s="44" t="e">
        <f t="shared" si="155"/>
        <v>#VALUE!</v>
      </c>
      <c r="U338" s="44" t="e">
        <f t="shared" si="155"/>
        <v>#VALUE!</v>
      </c>
      <c r="V338" s="44" t="e">
        <f t="shared" si="155"/>
        <v>#VALUE!</v>
      </c>
      <c r="W338" s="44" t="e">
        <f t="shared" si="155"/>
        <v>#VALUE!</v>
      </c>
      <c r="X338" s="44" t="e">
        <f t="shared" si="155"/>
        <v>#VALUE!</v>
      </c>
      <c r="Y338" s="44" t="e">
        <f t="shared" si="155"/>
        <v>#VALUE!</v>
      </c>
      <c r="Z338" s="44" t="e">
        <f t="shared" si="155"/>
        <v>#VALUE!</v>
      </c>
      <c r="AA338" s="44" t="e">
        <f t="shared" si="155"/>
        <v>#VALUE!</v>
      </c>
      <c r="AB338" s="44" t="e">
        <f t="shared" si="155"/>
        <v>#VALUE!</v>
      </c>
      <c r="AC338" s="44" t="e">
        <f t="shared" si="155"/>
        <v>#VALUE!</v>
      </c>
      <c r="AD338" s="44" t="e">
        <f t="shared" si="155"/>
        <v>#VALUE!</v>
      </c>
      <c r="AE338" s="44" t="e">
        <f t="shared" si="155"/>
        <v>#VALUE!</v>
      </c>
      <c r="AF338" s="44" t="e">
        <f t="shared" si="155"/>
        <v>#VALUE!</v>
      </c>
      <c r="AG338" s="44" t="e">
        <f t="shared" si="155"/>
        <v>#VALUE!</v>
      </c>
      <c r="AH338" s="45" t="s">
        <v>19</v>
      </c>
      <c r="AI338" s="46">
        <f>_xlfn.AGGREGATE(9,6,C338:AG338)</f>
        <v>0</v>
      </c>
      <c r="AJ338" s="28"/>
    </row>
    <row r="339" spans="2:38" hidden="1" x14ac:dyDescent="0.15">
      <c r="B339" s="60" t="s">
        <v>34</v>
      </c>
      <c r="C339" s="47" t="e">
        <f t="shared" ref="C339:AG339" si="156">IF(AND(DAY(C330)&gt;=22,DAY(C330)&lt;=28,C331="土",OR(C336="休",C336="雨")),1,0)</f>
        <v>#VALUE!</v>
      </c>
      <c r="D339" s="47" t="e">
        <f t="shared" si="156"/>
        <v>#VALUE!</v>
      </c>
      <c r="E339" s="47" t="e">
        <f t="shared" si="156"/>
        <v>#VALUE!</v>
      </c>
      <c r="F339" s="47" t="e">
        <f t="shared" si="156"/>
        <v>#VALUE!</v>
      </c>
      <c r="G339" s="47" t="e">
        <f t="shared" si="156"/>
        <v>#VALUE!</v>
      </c>
      <c r="H339" s="47" t="e">
        <f t="shared" si="156"/>
        <v>#VALUE!</v>
      </c>
      <c r="I339" s="47" t="e">
        <f t="shared" si="156"/>
        <v>#VALUE!</v>
      </c>
      <c r="J339" s="47" t="e">
        <f t="shared" si="156"/>
        <v>#VALUE!</v>
      </c>
      <c r="K339" s="47" t="e">
        <f t="shared" si="156"/>
        <v>#VALUE!</v>
      </c>
      <c r="L339" s="47" t="e">
        <f t="shared" si="156"/>
        <v>#VALUE!</v>
      </c>
      <c r="M339" s="47" t="e">
        <f t="shared" si="156"/>
        <v>#VALUE!</v>
      </c>
      <c r="N339" s="47" t="e">
        <f t="shared" si="156"/>
        <v>#VALUE!</v>
      </c>
      <c r="O339" s="47" t="e">
        <f t="shared" si="156"/>
        <v>#VALUE!</v>
      </c>
      <c r="P339" s="47" t="e">
        <f t="shared" si="156"/>
        <v>#VALUE!</v>
      </c>
      <c r="Q339" s="47" t="e">
        <f t="shared" si="156"/>
        <v>#VALUE!</v>
      </c>
      <c r="R339" s="47" t="e">
        <f t="shared" si="156"/>
        <v>#VALUE!</v>
      </c>
      <c r="S339" s="47" t="e">
        <f t="shared" si="156"/>
        <v>#VALUE!</v>
      </c>
      <c r="T339" s="47" t="e">
        <f t="shared" si="156"/>
        <v>#VALUE!</v>
      </c>
      <c r="U339" s="47" t="e">
        <f t="shared" si="156"/>
        <v>#VALUE!</v>
      </c>
      <c r="V339" s="47" t="e">
        <f t="shared" si="156"/>
        <v>#VALUE!</v>
      </c>
      <c r="W339" s="47" t="e">
        <f t="shared" si="156"/>
        <v>#VALUE!</v>
      </c>
      <c r="X339" s="47" t="e">
        <f t="shared" si="156"/>
        <v>#VALUE!</v>
      </c>
      <c r="Y339" s="47" t="e">
        <f t="shared" si="156"/>
        <v>#VALUE!</v>
      </c>
      <c r="Z339" s="47" t="e">
        <f t="shared" si="156"/>
        <v>#VALUE!</v>
      </c>
      <c r="AA339" s="47" t="e">
        <f t="shared" si="156"/>
        <v>#VALUE!</v>
      </c>
      <c r="AB339" s="47" t="e">
        <f t="shared" si="156"/>
        <v>#VALUE!</v>
      </c>
      <c r="AC339" s="47" t="e">
        <f t="shared" si="156"/>
        <v>#VALUE!</v>
      </c>
      <c r="AD339" s="47" t="e">
        <f t="shared" si="156"/>
        <v>#VALUE!</v>
      </c>
      <c r="AE339" s="47" t="e">
        <f t="shared" si="156"/>
        <v>#VALUE!</v>
      </c>
      <c r="AF339" s="47" t="e">
        <f t="shared" si="156"/>
        <v>#VALUE!</v>
      </c>
      <c r="AG339" s="47" t="e">
        <f t="shared" si="156"/>
        <v>#VALUE!</v>
      </c>
      <c r="AH339" s="48" t="s">
        <v>20</v>
      </c>
      <c r="AI339" s="46">
        <f>_xlfn.AGGREGATE(9,6,C339:AG339)</f>
        <v>0</v>
      </c>
      <c r="AJ339" s="28"/>
    </row>
    <row r="340" spans="2:38" hidden="1" x14ac:dyDescent="0.15">
      <c r="B340" s="60" t="s">
        <v>35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" si="157">IF(AND(DAY(E330)&gt;=8,DAY(E330)&lt;=14,E331="土"),1,0)</f>
        <v>#VALUE!</v>
      </c>
      <c r="F340" s="44" t="e">
        <f>IF(AND(DAY(F330)&gt;=8,DAY(F330)&lt;=14,F331="土"),1,0)</f>
        <v>#VALUE!</v>
      </c>
      <c r="G340" s="44" t="e">
        <f>IF(AND(DAY(G330)&gt;=8,DAY(G330)&lt;=14,G331="土"),1,0)</f>
        <v>#VALUE!</v>
      </c>
      <c r="H340" s="44" t="e">
        <f t="shared" ref="H340:AG340" si="158">IF(AND(DAY(H330)&gt;=8,DAY(H330)&lt;=14,H331="土"),1,0)</f>
        <v>#VALUE!</v>
      </c>
      <c r="I340" s="44" t="e">
        <f t="shared" si="158"/>
        <v>#VALUE!</v>
      </c>
      <c r="J340" s="44" t="e">
        <f t="shared" si="158"/>
        <v>#VALUE!</v>
      </c>
      <c r="K340" s="44" t="e">
        <f t="shared" si="158"/>
        <v>#VALUE!</v>
      </c>
      <c r="L340" s="44" t="e">
        <f t="shared" si="158"/>
        <v>#VALUE!</v>
      </c>
      <c r="M340" s="44" t="e">
        <f t="shared" si="158"/>
        <v>#VALUE!</v>
      </c>
      <c r="N340" s="44" t="e">
        <f t="shared" si="158"/>
        <v>#VALUE!</v>
      </c>
      <c r="O340" s="44" t="e">
        <f t="shared" si="158"/>
        <v>#VALUE!</v>
      </c>
      <c r="P340" s="44" t="e">
        <f t="shared" si="158"/>
        <v>#VALUE!</v>
      </c>
      <c r="Q340" s="44" t="e">
        <f t="shared" si="158"/>
        <v>#VALUE!</v>
      </c>
      <c r="R340" s="44" t="e">
        <f t="shared" si="158"/>
        <v>#VALUE!</v>
      </c>
      <c r="S340" s="44" t="e">
        <f t="shared" si="158"/>
        <v>#VALUE!</v>
      </c>
      <c r="T340" s="44" t="e">
        <f t="shared" si="158"/>
        <v>#VALUE!</v>
      </c>
      <c r="U340" s="44" t="e">
        <f t="shared" si="158"/>
        <v>#VALUE!</v>
      </c>
      <c r="V340" s="44" t="e">
        <f t="shared" si="158"/>
        <v>#VALUE!</v>
      </c>
      <c r="W340" s="44" t="e">
        <f t="shared" si="158"/>
        <v>#VALUE!</v>
      </c>
      <c r="X340" s="44" t="e">
        <f t="shared" si="158"/>
        <v>#VALUE!</v>
      </c>
      <c r="Y340" s="44" t="e">
        <f t="shared" si="158"/>
        <v>#VALUE!</v>
      </c>
      <c r="Z340" s="44" t="e">
        <f t="shared" si="158"/>
        <v>#VALUE!</v>
      </c>
      <c r="AA340" s="44" t="e">
        <f t="shared" si="158"/>
        <v>#VALUE!</v>
      </c>
      <c r="AB340" s="44" t="e">
        <f t="shared" si="158"/>
        <v>#VALUE!</v>
      </c>
      <c r="AC340" s="44" t="e">
        <f t="shared" si="158"/>
        <v>#VALUE!</v>
      </c>
      <c r="AD340" s="44" t="e">
        <f t="shared" si="158"/>
        <v>#VALUE!</v>
      </c>
      <c r="AE340" s="44" t="e">
        <f t="shared" si="158"/>
        <v>#VALUE!</v>
      </c>
      <c r="AF340" s="44" t="e">
        <f t="shared" si="158"/>
        <v>#VALUE!</v>
      </c>
      <c r="AG340" s="44" t="e">
        <f t="shared" si="158"/>
        <v>#VALUE!</v>
      </c>
      <c r="AH340" s="45" t="s">
        <v>19</v>
      </c>
      <c r="AI340" s="46">
        <f>_xlfn.AGGREGATE(9,6,C340:AG340)</f>
        <v>0</v>
      </c>
      <c r="AJ340" s="28"/>
    </row>
    <row r="341" spans="2:38" hidden="1" x14ac:dyDescent="0.15">
      <c r="B341" s="60" t="s">
        <v>36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" si="159">IF(AND(DAY(E330)&gt;=8,DAY(E330)&lt;=14,E331="土",OR(E336="休",E336="雨")),1,0)</f>
        <v>#VALUE!</v>
      </c>
      <c r="F341" s="47" t="e">
        <f>IF(AND(DAY(F330)&gt;=8,DAY(F330)&lt;=14,F331="土",OR(F336="休",F336="雨")),1,0)</f>
        <v>#VALUE!</v>
      </c>
      <c r="G341" s="47" t="e">
        <f>IF(AND(DAY(G330)&gt;=8,DAY(G330)&lt;=14,G331="土",OR(G336="休",G336="雨")),1,0)</f>
        <v>#VALUE!</v>
      </c>
      <c r="H341" s="47" t="e">
        <f t="shared" ref="H341:AG341" si="160">IF(AND(DAY(H330)&gt;=8,DAY(H330)&lt;=14,H331="土",OR(H336="休",H336="雨")),1,0)</f>
        <v>#VALUE!</v>
      </c>
      <c r="I341" s="47" t="e">
        <f t="shared" si="160"/>
        <v>#VALUE!</v>
      </c>
      <c r="J341" s="47" t="e">
        <f t="shared" si="160"/>
        <v>#VALUE!</v>
      </c>
      <c r="K341" s="47" t="e">
        <f t="shared" si="160"/>
        <v>#VALUE!</v>
      </c>
      <c r="L341" s="47" t="e">
        <f t="shared" si="160"/>
        <v>#VALUE!</v>
      </c>
      <c r="M341" s="47" t="e">
        <f t="shared" si="160"/>
        <v>#VALUE!</v>
      </c>
      <c r="N341" s="47" t="e">
        <f t="shared" si="160"/>
        <v>#VALUE!</v>
      </c>
      <c r="O341" s="47" t="e">
        <f t="shared" si="160"/>
        <v>#VALUE!</v>
      </c>
      <c r="P341" s="47" t="e">
        <f t="shared" si="160"/>
        <v>#VALUE!</v>
      </c>
      <c r="Q341" s="47" t="e">
        <f t="shared" si="160"/>
        <v>#VALUE!</v>
      </c>
      <c r="R341" s="47" t="e">
        <f t="shared" si="160"/>
        <v>#VALUE!</v>
      </c>
      <c r="S341" s="47" t="e">
        <f t="shared" si="160"/>
        <v>#VALUE!</v>
      </c>
      <c r="T341" s="47" t="e">
        <f t="shared" si="160"/>
        <v>#VALUE!</v>
      </c>
      <c r="U341" s="47" t="e">
        <f t="shared" si="160"/>
        <v>#VALUE!</v>
      </c>
      <c r="V341" s="47" t="e">
        <f t="shared" si="160"/>
        <v>#VALUE!</v>
      </c>
      <c r="W341" s="47" t="e">
        <f t="shared" si="160"/>
        <v>#VALUE!</v>
      </c>
      <c r="X341" s="47" t="e">
        <f t="shared" si="160"/>
        <v>#VALUE!</v>
      </c>
      <c r="Y341" s="47" t="e">
        <f t="shared" si="160"/>
        <v>#VALUE!</v>
      </c>
      <c r="Z341" s="47" t="e">
        <f t="shared" si="160"/>
        <v>#VALUE!</v>
      </c>
      <c r="AA341" s="47" t="e">
        <f t="shared" si="160"/>
        <v>#VALUE!</v>
      </c>
      <c r="AB341" s="47" t="e">
        <f t="shared" si="160"/>
        <v>#VALUE!</v>
      </c>
      <c r="AC341" s="47" t="e">
        <f t="shared" si="160"/>
        <v>#VALUE!</v>
      </c>
      <c r="AD341" s="47" t="e">
        <f t="shared" si="160"/>
        <v>#VALUE!</v>
      </c>
      <c r="AE341" s="47" t="e">
        <f t="shared" si="160"/>
        <v>#VALUE!</v>
      </c>
      <c r="AF341" s="47" t="e">
        <f t="shared" si="160"/>
        <v>#VALUE!</v>
      </c>
      <c r="AG341" s="47" t="e">
        <f t="shared" si="160"/>
        <v>#VALUE!</v>
      </c>
      <c r="AH341" s="48" t="s">
        <v>20</v>
      </c>
      <c r="AI341" s="46">
        <f>_xlfn.AGGREGATE(9,6,C341:AG341)</f>
        <v>0</v>
      </c>
      <c r="AJ341" s="28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</mergeCells>
  <phoneticPr fontId="2"/>
  <conditionalFormatting sqref="AI16">
    <cfRule type="cellIs" dxfId="1263" priority="650" operator="lessThan">
      <formula>0.285</formula>
    </cfRule>
  </conditionalFormatting>
  <conditionalFormatting sqref="C10:AG11">
    <cfRule type="expression" dxfId="1262" priority="651">
      <formula>WEEKDAY(C$10)=7</formula>
    </cfRule>
    <cfRule type="expression" dxfId="1261" priority="652">
      <formula>WEEKDAY(C$10)=1</formula>
    </cfRule>
  </conditionalFormatting>
  <conditionalFormatting sqref="C26:AG27">
    <cfRule type="expression" dxfId="1260" priority="648">
      <formula>WEEKDAY(C$26)=7</formula>
    </cfRule>
    <cfRule type="expression" dxfId="1259" priority="649">
      <formula>WEEKDAY(C$26)=1</formula>
    </cfRule>
  </conditionalFormatting>
  <conditionalFormatting sqref="C42:AG43">
    <cfRule type="expression" dxfId="1258" priority="646">
      <formula>WEEKDAY(C$42)=7</formula>
    </cfRule>
    <cfRule type="expression" dxfId="1257" priority="647">
      <formula>WEEKDAY(C$42)=1</formula>
    </cfRule>
  </conditionalFormatting>
  <conditionalFormatting sqref="C58:AG59">
    <cfRule type="expression" dxfId="1256" priority="644">
      <formula>WEEKDAY(C$58)=7</formula>
    </cfRule>
    <cfRule type="expression" dxfId="1255" priority="645">
      <formula>WEEKDAY(C$58)=1</formula>
    </cfRule>
  </conditionalFormatting>
  <conditionalFormatting sqref="C74:AG75">
    <cfRule type="expression" dxfId="1254" priority="642">
      <formula>WEEKDAY(C$74)=7</formula>
    </cfRule>
    <cfRule type="expression" dxfId="1253" priority="643">
      <formula>WEEKDAY(C$74)=1</formula>
    </cfRule>
  </conditionalFormatting>
  <conditionalFormatting sqref="C90:AG91">
    <cfRule type="expression" dxfId="1252" priority="640">
      <formula>WEEKDAY(C$90)=7</formula>
    </cfRule>
    <cfRule type="expression" dxfId="1251" priority="641">
      <formula>WEEKDAY(C$90)=1</formula>
    </cfRule>
  </conditionalFormatting>
  <conditionalFormatting sqref="C106:AG107">
    <cfRule type="expression" dxfId="1250" priority="638">
      <formula>WEEKDAY(C$106)=7</formula>
    </cfRule>
    <cfRule type="expression" dxfId="1249" priority="639">
      <formula>WEEKDAY(C$106)=1</formula>
    </cfRule>
  </conditionalFormatting>
  <conditionalFormatting sqref="C122:AG123">
    <cfRule type="expression" dxfId="1248" priority="636">
      <formula>WEEKDAY(C$122)=7</formula>
    </cfRule>
    <cfRule type="expression" dxfId="1247" priority="637">
      <formula>WEEKDAY(C$122)=1</formula>
    </cfRule>
  </conditionalFormatting>
  <conditionalFormatting sqref="C138:AG139">
    <cfRule type="expression" dxfId="1246" priority="634">
      <formula>WEEKDAY(C$138)=7</formula>
    </cfRule>
    <cfRule type="expression" dxfId="1245" priority="635">
      <formula>WEEKDAY(C$138)=1</formula>
    </cfRule>
  </conditionalFormatting>
  <conditionalFormatting sqref="C154:AG155">
    <cfRule type="expression" dxfId="1244" priority="632">
      <formula>WEEKDAY(C$154)=7</formula>
    </cfRule>
    <cfRule type="expression" dxfId="1243" priority="633">
      <formula>WEEKDAY(C$154)=1</formula>
    </cfRule>
  </conditionalFormatting>
  <conditionalFormatting sqref="C170:AG171">
    <cfRule type="expression" dxfId="1242" priority="630">
      <formula>WEEKDAY(C$170)=7</formula>
    </cfRule>
    <cfRule type="expression" dxfId="1241" priority="631">
      <formula>WEEKDAY(C$170)=1</formula>
    </cfRule>
  </conditionalFormatting>
  <conditionalFormatting sqref="C186:AG187">
    <cfRule type="expression" dxfId="1240" priority="628">
      <formula>WEEKDAY(C$186)=7</formula>
    </cfRule>
    <cfRule type="expression" dxfId="1239" priority="629">
      <formula>WEEKDAY(C$186)=1</formula>
    </cfRule>
  </conditionalFormatting>
  <conditionalFormatting sqref="C202:AG203">
    <cfRule type="expression" dxfId="1238" priority="626">
      <formula>WEEKDAY(C$202)=7</formula>
    </cfRule>
    <cfRule type="expression" dxfId="1237" priority="627">
      <formula>WEEKDAY(C$202)=1</formula>
    </cfRule>
  </conditionalFormatting>
  <conditionalFormatting sqref="C218:AG219">
    <cfRule type="expression" dxfId="1236" priority="624">
      <formula>WEEKDAY(C$218)=7</formula>
    </cfRule>
    <cfRule type="expression" dxfId="1235" priority="625">
      <formula>WEEKDAY(C$218)=1</formula>
    </cfRule>
  </conditionalFormatting>
  <conditionalFormatting sqref="C234:AG235">
    <cfRule type="expression" dxfId="1234" priority="622">
      <formula>WEEKDAY(C$234)=7</formula>
    </cfRule>
    <cfRule type="expression" dxfId="1233" priority="623">
      <formula>WEEKDAY(C$234)=1</formula>
    </cfRule>
  </conditionalFormatting>
  <conditionalFormatting sqref="C250:AG251">
    <cfRule type="expression" dxfId="1232" priority="620">
      <formula>WEEKDAY(C$250)=7</formula>
    </cfRule>
    <cfRule type="expression" dxfId="1231" priority="621">
      <formula>WEEKDAY(C$250)=1</formula>
    </cfRule>
  </conditionalFormatting>
  <conditionalFormatting sqref="C266:AG267">
    <cfRule type="expression" dxfId="1230" priority="618">
      <formula>WEEKDAY(C$266)=7</formula>
    </cfRule>
    <cfRule type="expression" dxfId="1229" priority="619">
      <formula>WEEKDAY(C$266)=1</formula>
    </cfRule>
  </conditionalFormatting>
  <conditionalFormatting sqref="C282:AG283">
    <cfRule type="expression" dxfId="1228" priority="616">
      <formula>WEEKDAY(C$282)=7</formula>
    </cfRule>
    <cfRule type="expression" dxfId="1227" priority="617">
      <formula>WEEKDAY(C$282)=1</formula>
    </cfRule>
  </conditionalFormatting>
  <conditionalFormatting sqref="C298:AG299">
    <cfRule type="expression" dxfId="1226" priority="614">
      <formula>WEEKDAY(C$298)=7</formula>
    </cfRule>
    <cfRule type="expression" dxfId="1225" priority="615">
      <formula>WEEKDAY(C$298)=1</formula>
    </cfRule>
  </conditionalFormatting>
  <conditionalFormatting sqref="C314:AG315">
    <cfRule type="expression" dxfId="1224" priority="612">
      <formula>WEEKDAY(C$314)=7</formula>
    </cfRule>
    <cfRule type="expression" dxfId="1223" priority="613">
      <formula>WEEKDAY(C$314)=1</formula>
    </cfRule>
  </conditionalFormatting>
  <conditionalFormatting sqref="C330:AG331">
    <cfRule type="expression" dxfId="1222" priority="610">
      <formula>WEEKDAY(C$330)=7</formula>
    </cfRule>
    <cfRule type="expression" dxfId="1221" priority="611">
      <formula>WEEKDAY(C$330)=1</formula>
    </cfRule>
  </conditionalFormatting>
  <conditionalFormatting sqref="C14:E17 H14:K17 O14:R17 V14:Y17 AC14:AG17">
    <cfRule type="cellIs" dxfId="1220" priority="608" operator="equal">
      <formula>"雨"</formula>
    </cfRule>
    <cfRule type="cellIs" dxfId="1219" priority="609" operator="equal">
      <formula>"休"</formula>
    </cfRule>
  </conditionalFormatting>
  <conditionalFormatting sqref="C12:AG13">
    <cfRule type="cellIs" priority="607" operator="equal">
      <formula>"中止,夏休,冬休"</formula>
    </cfRule>
  </conditionalFormatting>
  <conditionalFormatting sqref="C30:D33 U30:U33 G30:G33 AG30:AG33">
    <cfRule type="cellIs" dxfId="1218" priority="605" operator="equal">
      <formula>"雨"</formula>
    </cfRule>
    <cfRule type="cellIs" dxfId="1217" priority="606" operator="equal">
      <formula>"休"</formula>
    </cfRule>
  </conditionalFormatting>
  <conditionalFormatting sqref="C28:AG29">
    <cfRule type="cellIs" priority="604" operator="equal">
      <formula>"中止,夏休,冬休"</formula>
    </cfRule>
  </conditionalFormatting>
  <conditionalFormatting sqref="AI32">
    <cfRule type="cellIs" dxfId="1216" priority="603" operator="lessThan">
      <formula>0.285</formula>
    </cfRule>
  </conditionalFormatting>
  <conditionalFormatting sqref="C46:D49 U46:U49 AG46:AG49">
    <cfRule type="cellIs" dxfId="1215" priority="601" operator="equal">
      <formula>"雨"</formula>
    </cfRule>
    <cfRule type="cellIs" dxfId="1214" priority="602" operator="equal">
      <formula>"休"</formula>
    </cfRule>
  </conditionalFormatting>
  <conditionalFormatting sqref="C44:AG45">
    <cfRule type="cellIs" priority="600" operator="equal">
      <formula>"中止,夏休,冬休"</formula>
    </cfRule>
  </conditionalFormatting>
  <conditionalFormatting sqref="C62:C65 AG62:AG65 G62:G65 N62:N65 U62:U65 AB62:AB65">
    <cfRule type="cellIs" dxfId="1213" priority="598" operator="equal">
      <formula>"雨"</formula>
    </cfRule>
    <cfRule type="cellIs" dxfId="1212" priority="599" operator="equal">
      <formula>"休"</formula>
    </cfRule>
  </conditionalFormatting>
  <conditionalFormatting sqref="C60:AG61">
    <cfRule type="cellIs" priority="597" operator="equal">
      <formula>"中止,夏休,冬休"</formula>
    </cfRule>
  </conditionalFormatting>
  <conditionalFormatting sqref="C78:D81 Y78:Y81 AF78:AG81 R78:R81 K78:K81">
    <cfRule type="cellIs" dxfId="1211" priority="595" operator="equal">
      <formula>"雨"</formula>
    </cfRule>
    <cfRule type="cellIs" dxfId="1210" priority="596" operator="equal">
      <formula>"休"</formula>
    </cfRule>
  </conditionalFormatting>
  <conditionalFormatting sqref="C76:AG77">
    <cfRule type="cellIs" priority="594" operator="equal">
      <formula>"中止,夏休,冬休"</formula>
    </cfRule>
  </conditionalFormatting>
  <conditionalFormatting sqref="C94:C97 M94:M97 AF94:AG97">
    <cfRule type="cellIs" dxfId="1209" priority="592" operator="equal">
      <formula>"雨"</formula>
    </cfRule>
    <cfRule type="cellIs" dxfId="1208" priority="593" operator="equal">
      <formula>"休"</formula>
    </cfRule>
  </conditionalFormatting>
  <conditionalFormatting sqref="C92:AG93">
    <cfRule type="cellIs" priority="591" operator="equal">
      <formula>"中止,夏休,冬休"</formula>
    </cfRule>
  </conditionalFormatting>
  <conditionalFormatting sqref="C110:C113 AF110:AG113 F110:F113 M110:M113 T110:T113 AA110:AA113">
    <cfRule type="cellIs" dxfId="1207" priority="589" operator="equal">
      <formula>"雨"</formula>
    </cfRule>
    <cfRule type="cellIs" dxfId="1206" priority="590" operator="equal">
      <formula>"休"</formula>
    </cfRule>
  </conditionalFormatting>
  <conditionalFormatting sqref="C108:AG109">
    <cfRule type="cellIs" priority="588" operator="equal">
      <formula>"中止,夏休,冬休"</formula>
    </cfRule>
  </conditionalFormatting>
  <conditionalFormatting sqref="C126:C129 AG126:AG129">
    <cfRule type="cellIs" dxfId="1205" priority="586" operator="equal">
      <formula>"雨"</formula>
    </cfRule>
    <cfRule type="cellIs" dxfId="1204" priority="587" operator="equal">
      <formula>"休"</formula>
    </cfRule>
  </conditionalFormatting>
  <conditionalFormatting sqref="C124:AG125">
    <cfRule type="cellIs" priority="585" operator="equal">
      <formula>"中止,夏休,冬休"</formula>
    </cfRule>
  </conditionalFormatting>
  <conditionalFormatting sqref="D142:E145 AF142:AG145 H142:H145 O142:O145 V142:V145 AC142:AC145">
    <cfRule type="cellIs" dxfId="1203" priority="583" operator="equal">
      <formula>"雨"</formula>
    </cfRule>
    <cfRule type="cellIs" dxfId="1202" priority="584" operator="equal">
      <formula>"休"</formula>
    </cfRule>
  </conditionalFormatting>
  <conditionalFormatting sqref="C140:AG141">
    <cfRule type="cellIs" priority="582" operator="equal">
      <formula>"中止,夏休,冬休"</formula>
    </cfRule>
  </conditionalFormatting>
  <conditionalFormatting sqref="C158:E161 O158:S161 V158:Z161 AC158:AG161 H158:L161">
    <cfRule type="cellIs" dxfId="1201" priority="580" operator="equal">
      <formula>"雨"</formula>
    </cfRule>
    <cfRule type="cellIs" dxfId="1200" priority="581" operator="equal">
      <formula>"休"</formula>
    </cfRule>
  </conditionalFormatting>
  <conditionalFormatting sqref="C156:AG157">
    <cfRule type="cellIs" priority="579" operator="equal">
      <formula>"中止,夏休,冬休"</formula>
    </cfRule>
  </conditionalFormatting>
  <conditionalFormatting sqref="E174:I177 S174:W177 L174:P177 Z174:AG177">
    <cfRule type="cellIs" dxfId="1199" priority="577" operator="equal">
      <formula>"雨"</formula>
    </cfRule>
    <cfRule type="cellIs" dxfId="1198" priority="578" operator="equal">
      <formula>"休"</formula>
    </cfRule>
  </conditionalFormatting>
  <conditionalFormatting sqref="C172:AG173">
    <cfRule type="cellIs" priority="576" operator="equal">
      <formula>"中止,夏休,冬休"</formula>
    </cfRule>
  </conditionalFormatting>
  <conditionalFormatting sqref="AI17">
    <cfRule type="expression" dxfId="1197" priority="575">
      <formula>AI17="NG"</formula>
    </cfRule>
  </conditionalFormatting>
  <conditionalFormatting sqref="C190:AG193">
    <cfRule type="cellIs" dxfId="1196" priority="573" operator="equal">
      <formula>"雨"</formula>
    </cfRule>
    <cfRule type="cellIs" dxfId="1195" priority="574" operator="equal">
      <formula>"休"</formula>
    </cfRule>
  </conditionalFormatting>
  <conditionalFormatting sqref="C188:AG189">
    <cfRule type="cellIs" priority="572" operator="equal">
      <formula>"中止,夏休,冬休"</formula>
    </cfRule>
  </conditionalFormatting>
  <conditionalFormatting sqref="C206:AG209">
    <cfRule type="cellIs" dxfId="1194" priority="570" operator="equal">
      <formula>"雨"</formula>
    </cfRule>
    <cfRule type="cellIs" dxfId="1193" priority="571" operator="equal">
      <formula>"休"</formula>
    </cfRule>
  </conditionalFormatting>
  <conditionalFormatting sqref="C204:AG205">
    <cfRule type="cellIs" priority="569" operator="equal">
      <formula>"中止,夏休,冬休"</formula>
    </cfRule>
  </conditionalFormatting>
  <conditionalFormatting sqref="C222:AG225">
    <cfRule type="cellIs" dxfId="1192" priority="567" operator="equal">
      <formula>"雨"</formula>
    </cfRule>
    <cfRule type="cellIs" dxfId="1191" priority="568" operator="equal">
      <formula>"休"</formula>
    </cfRule>
  </conditionalFormatting>
  <conditionalFormatting sqref="C220:AG221">
    <cfRule type="cellIs" priority="566" operator="equal">
      <formula>"中止,夏休,冬休"</formula>
    </cfRule>
  </conditionalFormatting>
  <conditionalFormatting sqref="C238:AG241">
    <cfRule type="cellIs" dxfId="1190" priority="564" operator="equal">
      <formula>"雨"</formula>
    </cfRule>
    <cfRule type="cellIs" dxfId="1189" priority="565" operator="equal">
      <formula>"休"</formula>
    </cfRule>
  </conditionalFormatting>
  <conditionalFormatting sqref="C236:AG237">
    <cfRule type="cellIs" priority="563" operator="equal">
      <formula>"中止,夏休,冬休"</formula>
    </cfRule>
  </conditionalFormatting>
  <conditionalFormatting sqref="C254:AG257">
    <cfRule type="cellIs" dxfId="1188" priority="561" operator="equal">
      <formula>"雨"</formula>
    </cfRule>
    <cfRule type="cellIs" dxfId="1187" priority="562" operator="equal">
      <formula>"休"</formula>
    </cfRule>
  </conditionalFormatting>
  <conditionalFormatting sqref="C252:AG253">
    <cfRule type="cellIs" priority="560" operator="equal">
      <formula>"中止,夏休,冬休"</formula>
    </cfRule>
  </conditionalFormatting>
  <conditionalFormatting sqref="C270:AG273">
    <cfRule type="cellIs" dxfId="1186" priority="558" operator="equal">
      <formula>"雨"</formula>
    </cfRule>
    <cfRule type="cellIs" dxfId="1185" priority="559" operator="equal">
      <formula>"休"</formula>
    </cfRule>
  </conditionalFormatting>
  <conditionalFormatting sqref="C268:AG269">
    <cfRule type="cellIs" priority="557" operator="equal">
      <formula>"中止,夏休,冬休"</formula>
    </cfRule>
  </conditionalFormatting>
  <conditionalFormatting sqref="C286:AG289">
    <cfRule type="cellIs" dxfId="1184" priority="555" operator="equal">
      <formula>"雨"</formula>
    </cfRule>
    <cfRule type="cellIs" dxfId="1183" priority="556" operator="equal">
      <formula>"休"</formula>
    </cfRule>
  </conditionalFormatting>
  <conditionalFormatting sqref="C284:AG285">
    <cfRule type="cellIs" priority="554" operator="equal">
      <formula>"中止,夏休,冬休"</formula>
    </cfRule>
  </conditionalFormatting>
  <conditionalFormatting sqref="C302:AG305">
    <cfRule type="cellIs" dxfId="1182" priority="552" operator="equal">
      <formula>"雨"</formula>
    </cfRule>
    <cfRule type="cellIs" dxfId="1181" priority="553" operator="equal">
      <formula>"休"</formula>
    </cfRule>
  </conditionalFormatting>
  <conditionalFormatting sqref="C300:AG301">
    <cfRule type="cellIs" priority="551" operator="equal">
      <formula>"中止,夏休,冬休"</formula>
    </cfRule>
  </conditionalFormatting>
  <conditionalFormatting sqref="C318:AG321">
    <cfRule type="cellIs" dxfId="1180" priority="549" operator="equal">
      <formula>"雨"</formula>
    </cfRule>
    <cfRule type="cellIs" dxfId="1179" priority="550" operator="equal">
      <formula>"休"</formula>
    </cfRule>
  </conditionalFormatting>
  <conditionalFormatting sqref="C316:AG317">
    <cfRule type="cellIs" priority="548" operator="equal">
      <formula>"中止,夏休,冬休"</formula>
    </cfRule>
  </conditionalFormatting>
  <conditionalFormatting sqref="C334:AG337">
    <cfRule type="cellIs" dxfId="1178" priority="546" operator="equal">
      <formula>"雨"</formula>
    </cfRule>
    <cfRule type="cellIs" dxfId="1177" priority="547" operator="equal">
      <formula>"休"</formula>
    </cfRule>
  </conditionalFormatting>
  <conditionalFormatting sqref="C332:AG333">
    <cfRule type="cellIs" priority="545" operator="equal">
      <formula>"中止,夏休,冬休"</formula>
    </cfRule>
  </conditionalFormatting>
  <conditionalFormatting sqref="T142:T145">
    <cfRule type="cellIs" dxfId="1176" priority="310" operator="equal">
      <formula>"雨"</formula>
    </cfRule>
    <cfRule type="cellIs" dxfId="1175" priority="311" operator="equal">
      <formula>"休"</formula>
    </cfRule>
  </conditionalFormatting>
  <conditionalFormatting sqref="AF126:AF129">
    <cfRule type="cellIs" dxfId="1174" priority="543" operator="equal">
      <formula>"雨"</formula>
    </cfRule>
    <cfRule type="cellIs" dxfId="1173" priority="544" operator="equal">
      <formula>"休"</formula>
    </cfRule>
  </conditionalFormatting>
  <conditionalFormatting sqref="C142:C145">
    <cfRule type="cellIs" dxfId="1172" priority="541" operator="equal">
      <formula>"雨"</formula>
    </cfRule>
    <cfRule type="cellIs" dxfId="1171" priority="542" operator="equal">
      <formula>"休"</formula>
    </cfRule>
  </conditionalFormatting>
  <conditionalFormatting sqref="Q174:R177">
    <cfRule type="cellIs" dxfId="1170" priority="539" operator="equal">
      <formula>"雨"</formula>
    </cfRule>
    <cfRule type="cellIs" dxfId="1169" priority="540" operator="equal">
      <formula>"休"</formula>
    </cfRule>
  </conditionalFormatting>
  <conditionalFormatting sqref="J174:K177">
    <cfRule type="cellIs" dxfId="1168" priority="537" operator="equal">
      <formula>"雨"</formula>
    </cfRule>
    <cfRule type="cellIs" dxfId="1167" priority="538" operator="equal">
      <formula>"休"</formula>
    </cfRule>
  </conditionalFormatting>
  <conditionalFormatting sqref="C174:D177">
    <cfRule type="cellIs" dxfId="1166" priority="535" operator="equal">
      <formula>"雨"</formula>
    </cfRule>
    <cfRule type="cellIs" dxfId="1165" priority="536" operator="equal">
      <formula>"休"</formula>
    </cfRule>
  </conditionalFormatting>
  <conditionalFormatting sqref="X174:Y177">
    <cfRule type="cellIs" dxfId="1164" priority="533" operator="equal">
      <formula>"雨"</formula>
    </cfRule>
    <cfRule type="cellIs" dxfId="1163" priority="534" operator="equal">
      <formula>"休"</formula>
    </cfRule>
  </conditionalFormatting>
  <conditionalFormatting sqref="AI48">
    <cfRule type="cellIs" dxfId="1162" priority="532" operator="lessThan">
      <formula>0.285</formula>
    </cfRule>
  </conditionalFormatting>
  <conditionalFormatting sqref="AI64">
    <cfRule type="cellIs" dxfId="1161" priority="531" operator="lessThan">
      <formula>0.285</formula>
    </cfRule>
  </conditionalFormatting>
  <conditionalFormatting sqref="AI80">
    <cfRule type="cellIs" dxfId="1160" priority="530" operator="lessThan">
      <formula>0.285</formula>
    </cfRule>
  </conditionalFormatting>
  <conditionalFormatting sqref="AI96">
    <cfRule type="cellIs" dxfId="1159" priority="529" operator="lessThan">
      <formula>0.285</formula>
    </cfRule>
  </conditionalFormatting>
  <conditionalFormatting sqref="AI112">
    <cfRule type="cellIs" dxfId="1158" priority="528" operator="lessThan">
      <formula>0.285</formula>
    </cfRule>
  </conditionalFormatting>
  <conditionalFormatting sqref="AI128">
    <cfRule type="cellIs" dxfId="1157" priority="527" operator="lessThan">
      <formula>0.285</formula>
    </cfRule>
  </conditionalFormatting>
  <conditionalFormatting sqref="AI144">
    <cfRule type="cellIs" dxfId="1156" priority="526" operator="lessThan">
      <formula>0.285</formula>
    </cfRule>
  </conditionalFormatting>
  <conditionalFormatting sqref="AI160">
    <cfRule type="cellIs" dxfId="1155" priority="525" operator="lessThan">
      <formula>0.285</formula>
    </cfRule>
  </conditionalFormatting>
  <conditionalFormatting sqref="AI176">
    <cfRule type="cellIs" dxfId="1154" priority="524" operator="lessThan">
      <formula>0.285</formula>
    </cfRule>
  </conditionalFormatting>
  <conditionalFormatting sqref="AI192">
    <cfRule type="cellIs" dxfId="1153" priority="523" operator="lessThan">
      <formula>0.285</formula>
    </cfRule>
  </conditionalFormatting>
  <conditionalFormatting sqref="AI208">
    <cfRule type="cellIs" dxfId="1152" priority="522" operator="lessThan">
      <formula>0.285</formula>
    </cfRule>
  </conditionalFormatting>
  <conditionalFormatting sqref="AI224">
    <cfRule type="cellIs" dxfId="1151" priority="521" operator="lessThan">
      <formula>0.285</formula>
    </cfRule>
  </conditionalFormatting>
  <conditionalFormatting sqref="AI240">
    <cfRule type="cellIs" dxfId="1150" priority="520" operator="lessThan">
      <formula>0.285</formula>
    </cfRule>
  </conditionalFormatting>
  <conditionalFormatting sqref="AI256">
    <cfRule type="cellIs" dxfId="1149" priority="519" operator="lessThan">
      <formula>0.285</formula>
    </cfRule>
  </conditionalFormatting>
  <conditionalFormatting sqref="AI272">
    <cfRule type="cellIs" dxfId="1148" priority="518" operator="lessThan">
      <formula>0.285</formula>
    </cfRule>
  </conditionalFormatting>
  <conditionalFormatting sqref="AI288">
    <cfRule type="cellIs" dxfId="1147" priority="517" operator="lessThan">
      <formula>0.285</formula>
    </cfRule>
  </conditionalFormatting>
  <conditionalFormatting sqref="AI304">
    <cfRule type="cellIs" dxfId="1146" priority="516" operator="lessThan">
      <formula>0.285</formula>
    </cfRule>
  </conditionalFormatting>
  <conditionalFormatting sqref="AI320">
    <cfRule type="cellIs" dxfId="1145" priority="515" operator="lessThan">
      <formula>0.285</formula>
    </cfRule>
  </conditionalFormatting>
  <conditionalFormatting sqref="AI336">
    <cfRule type="cellIs" dxfId="1144" priority="514" operator="lessThan">
      <formula>0.285</formula>
    </cfRule>
  </conditionalFormatting>
  <conditionalFormatting sqref="E32:F33">
    <cfRule type="cellIs" dxfId="1143" priority="512" operator="equal">
      <formula>"雨"</formula>
    </cfRule>
    <cfRule type="cellIs" dxfId="1142" priority="513" operator="equal">
      <formula>"休"</formula>
    </cfRule>
  </conditionalFormatting>
  <conditionalFormatting sqref="F14:F17">
    <cfRule type="cellIs" dxfId="1141" priority="118" operator="equal">
      <formula>"雨"</formula>
    </cfRule>
    <cfRule type="cellIs" dxfId="1140" priority="119" operator="equal">
      <formula>"休"</formula>
    </cfRule>
  </conditionalFormatting>
  <conditionalFormatting sqref="M14:M17">
    <cfRule type="cellIs" dxfId="1139" priority="122" operator="equal">
      <formula>"雨"</formula>
    </cfRule>
    <cfRule type="cellIs" dxfId="1138" priority="123" operator="equal">
      <formula>"休"</formula>
    </cfRule>
  </conditionalFormatting>
  <conditionalFormatting sqref="J30:J33">
    <cfRule type="cellIs" dxfId="1137" priority="126" operator="equal">
      <formula>"雨"</formula>
    </cfRule>
    <cfRule type="cellIs" dxfId="1136" priority="127" operator="equal">
      <formula>"休"</formula>
    </cfRule>
  </conditionalFormatting>
  <conditionalFormatting sqref="Q30:Q33">
    <cfRule type="cellIs" dxfId="1135" priority="130" operator="equal">
      <formula>"雨"</formula>
    </cfRule>
    <cfRule type="cellIs" dxfId="1134" priority="131" operator="equal">
      <formula>"休"</formula>
    </cfRule>
  </conditionalFormatting>
  <conditionalFormatting sqref="X30:X33">
    <cfRule type="cellIs" dxfId="1133" priority="134" operator="equal">
      <formula>"雨"</formula>
    </cfRule>
    <cfRule type="cellIs" dxfId="1132" priority="135" operator="equal">
      <formula>"休"</formula>
    </cfRule>
  </conditionalFormatting>
  <conditionalFormatting sqref="AE30:AE33">
    <cfRule type="cellIs" dxfId="1131" priority="138" operator="equal">
      <formula>"雨"</formula>
    </cfRule>
    <cfRule type="cellIs" dxfId="1130" priority="139" operator="equal">
      <formula>"休"</formula>
    </cfRule>
  </conditionalFormatting>
  <conditionalFormatting sqref="H46:H49">
    <cfRule type="cellIs" dxfId="1129" priority="142" operator="equal">
      <formula>"雨"</formula>
    </cfRule>
    <cfRule type="cellIs" dxfId="1128" priority="143" operator="equal">
      <formula>"休"</formula>
    </cfRule>
  </conditionalFormatting>
  <conditionalFormatting sqref="E30:F31">
    <cfRule type="cellIs" dxfId="1127" priority="510" operator="equal">
      <formula>"雨"</formula>
    </cfRule>
    <cfRule type="cellIs" dxfId="1126" priority="511" operator="equal">
      <formula>"休"</formula>
    </cfRule>
  </conditionalFormatting>
  <conditionalFormatting sqref="N30:N33">
    <cfRule type="cellIs" dxfId="1125" priority="508" operator="equal">
      <formula>"雨"</formula>
    </cfRule>
    <cfRule type="cellIs" dxfId="1124" priority="509" operator="equal">
      <formula>"休"</formula>
    </cfRule>
  </conditionalFormatting>
  <conditionalFormatting sqref="L32:M33">
    <cfRule type="cellIs" dxfId="1123" priority="506" operator="equal">
      <formula>"雨"</formula>
    </cfRule>
    <cfRule type="cellIs" dxfId="1122" priority="507" operator="equal">
      <formula>"休"</formula>
    </cfRule>
  </conditionalFormatting>
  <conditionalFormatting sqref="L30:M31">
    <cfRule type="cellIs" dxfId="1121" priority="504" operator="equal">
      <formula>"雨"</formula>
    </cfRule>
    <cfRule type="cellIs" dxfId="1120" priority="505" operator="equal">
      <formula>"休"</formula>
    </cfRule>
  </conditionalFormatting>
  <conditionalFormatting sqref="T30:T33">
    <cfRule type="cellIs" dxfId="1119" priority="502" operator="equal">
      <formula>"雨"</formula>
    </cfRule>
    <cfRule type="cellIs" dxfId="1118" priority="503" operator="equal">
      <formula>"休"</formula>
    </cfRule>
  </conditionalFormatting>
  <conditionalFormatting sqref="S32:S33">
    <cfRule type="cellIs" dxfId="1117" priority="500" operator="equal">
      <formula>"雨"</formula>
    </cfRule>
    <cfRule type="cellIs" dxfId="1116" priority="501" operator="equal">
      <formula>"休"</formula>
    </cfRule>
  </conditionalFormatting>
  <conditionalFormatting sqref="S30:S31">
    <cfRule type="cellIs" dxfId="1115" priority="498" operator="equal">
      <formula>"雨"</formula>
    </cfRule>
    <cfRule type="cellIs" dxfId="1114" priority="499" operator="equal">
      <formula>"休"</formula>
    </cfRule>
  </conditionalFormatting>
  <conditionalFormatting sqref="AB30:AB33">
    <cfRule type="cellIs" dxfId="1113" priority="496" operator="equal">
      <formula>"雨"</formula>
    </cfRule>
    <cfRule type="cellIs" dxfId="1112" priority="497" operator="equal">
      <formula>"休"</formula>
    </cfRule>
  </conditionalFormatting>
  <conditionalFormatting sqref="Z32:AA33">
    <cfRule type="cellIs" dxfId="1111" priority="494" operator="equal">
      <formula>"雨"</formula>
    </cfRule>
    <cfRule type="cellIs" dxfId="1110" priority="495" operator="equal">
      <formula>"休"</formula>
    </cfRule>
  </conditionalFormatting>
  <conditionalFormatting sqref="Z30:AA31">
    <cfRule type="cellIs" dxfId="1109" priority="492" operator="equal">
      <formula>"雨"</formula>
    </cfRule>
    <cfRule type="cellIs" dxfId="1108" priority="493" operator="equal">
      <formula>"休"</formula>
    </cfRule>
  </conditionalFormatting>
  <conditionalFormatting sqref="K46:K49">
    <cfRule type="cellIs" dxfId="1107" priority="490" operator="equal">
      <formula>"雨"</formula>
    </cfRule>
    <cfRule type="cellIs" dxfId="1106" priority="491" operator="equal">
      <formula>"休"</formula>
    </cfRule>
  </conditionalFormatting>
  <conditionalFormatting sqref="J48:J49">
    <cfRule type="cellIs" dxfId="1105" priority="488" operator="equal">
      <formula>"雨"</formula>
    </cfRule>
    <cfRule type="cellIs" dxfId="1104" priority="489" operator="equal">
      <formula>"休"</formula>
    </cfRule>
  </conditionalFormatting>
  <conditionalFormatting sqref="J46:J47">
    <cfRule type="cellIs" dxfId="1103" priority="486" operator="equal">
      <formula>"雨"</formula>
    </cfRule>
    <cfRule type="cellIs" dxfId="1102" priority="487" operator="equal">
      <formula>"休"</formula>
    </cfRule>
  </conditionalFormatting>
  <conditionalFormatting sqref="R46:R49">
    <cfRule type="cellIs" dxfId="1101" priority="484" operator="equal">
      <formula>"雨"</formula>
    </cfRule>
    <cfRule type="cellIs" dxfId="1100" priority="485" operator="equal">
      <formula>"休"</formula>
    </cfRule>
  </conditionalFormatting>
  <conditionalFormatting sqref="Q48:Q49">
    <cfRule type="cellIs" dxfId="1099" priority="482" operator="equal">
      <formula>"雨"</formula>
    </cfRule>
    <cfRule type="cellIs" dxfId="1098" priority="483" operator="equal">
      <formula>"休"</formula>
    </cfRule>
  </conditionalFormatting>
  <conditionalFormatting sqref="Q46:Q47">
    <cfRule type="cellIs" dxfId="1097" priority="480" operator="equal">
      <formula>"雨"</formula>
    </cfRule>
    <cfRule type="cellIs" dxfId="1096" priority="481" operator="equal">
      <formula>"休"</formula>
    </cfRule>
  </conditionalFormatting>
  <conditionalFormatting sqref="Y46:Y49">
    <cfRule type="cellIs" dxfId="1095" priority="478" operator="equal">
      <formula>"雨"</formula>
    </cfRule>
    <cfRule type="cellIs" dxfId="1094" priority="479" operator="equal">
      <formula>"休"</formula>
    </cfRule>
  </conditionalFormatting>
  <conditionalFormatting sqref="X48:X49">
    <cfRule type="cellIs" dxfId="1093" priority="476" operator="equal">
      <formula>"雨"</formula>
    </cfRule>
    <cfRule type="cellIs" dxfId="1092" priority="477" operator="equal">
      <formula>"休"</formula>
    </cfRule>
  </conditionalFormatting>
  <conditionalFormatting sqref="X46:X47">
    <cfRule type="cellIs" dxfId="1091" priority="474" operator="equal">
      <formula>"雨"</formula>
    </cfRule>
    <cfRule type="cellIs" dxfId="1090" priority="475" operator="equal">
      <formula>"休"</formula>
    </cfRule>
  </conditionalFormatting>
  <conditionalFormatting sqref="AF46:AF49">
    <cfRule type="cellIs" dxfId="1089" priority="472" operator="equal">
      <formula>"雨"</formula>
    </cfRule>
    <cfRule type="cellIs" dxfId="1088" priority="473" operator="equal">
      <formula>"休"</formula>
    </cfRule>
  </conditionalFormatting>
  <conditionalFormatting sqref="AE48:AE49">
    <cfRule type="cellIs" dxfId="1087" priority="470" operator="equal">
      <formula>"雨"</formula>
    </cfRule>
    <cfRule type="cellIs" dxfId="1086" priority="471" operator="equal">
      <formula>"休"</formula>
    </cfRule>
  </conditionalFormatting>
  <conditionalFormatting sqref="AE46:AE47">
    <cfRule type="cellIs" dxfId="1085" priority="468" operator="equal">
      <formula>"雨"</formula>
    </cfRule>
    <cfRule type="cellIs" dxfId="1084" priority="469" operator="equal">
      <formula>"休"</formula>
    </cfRule>
  </conditionalFormatting>
  <conditionalFormatting sqref="H64:H65">
    <cfRule type="cellIs" dxfId="1083" priority="466" operator="equal">
      <formula>"雨"</formula>
    </cfRule>
    <cfRule type="cellIs" dxfId="1082" priority="467" operator="equal">
      <formula>"休"</formula>
    </cfRule>
  </conditionalFormatting>
  <conditionalFormatting sqref="H62:H63">
    <cfRule type="cellIs" dxfId="1081" priority="464" operator="equal">
      <formula>"雨"</formula>
    </cfRule>
    <cfRule type="cellIs" dxfId="1080" priority="465" operator="equal">
      <formula>"休"</formula>
    </cfRule>
  </conditionalFormatting>
  <conditionalFormatting sqref="O64:O65">
    <cfRule type="cellIs" dxfId="1079" priority="462" operator="equal">
      <formula>"雨"</formula>
    </cfRule>
    <cfRule type="cellIs" dxfId="1078" priority="463" operator="equal">
      <formula>"休"</formula>
    </cfRule>
  </conditionalFormatting>
  <conditionalFormatting sqref="O62:O63">
    <cfRule type="cellIs" dxfId="1077" priority="460" operator="equal">
      <formula>"雨"</formula>
    </cfRule>
    <cfRule type="cellIs" dxfId="1076" priority="461" operator="equal">
      <formula>"休"</formula>
    </cfRule>
  </conditionalFormatting>
  <conditionalFormatting sqref="AC64:AC65">
    <cfRule type="cellIs" dxfId="1075" priority="458" operator="equal">
      <formula>"雨"</formula>
    </cfRule>
    <cfRule type="cellIs" dxfId="1074" priority="459" operator="equal">
      <formula>"休"</formula>
    </cfRule>
  </conditionalFormatting>
  <conditionalFormatting sqref="AC62:AC63">
    <cfRule type="cellIs" dxfId="1073" priority="456" operator="equal">
      <formula>"雨"</formula>
    </cfRule>
    <cfRule type="cellIs" dxfId="1072" priority="457" operator="equal">
      <formula>"休"</formula>
    </cfRule>
  </conditionalFormatting>
  <conditionalFormatting sqref="V64:V65">
    <cfRule type="cellIs" dxfId="1071" priority="454" operator="equal">
      <formula>"雨"</formula>
    </cfRule>
    <cfRule type="cellIs" dxfId="1070" priority="455" operator="equal">
      <formula>"休"</formula>
    </cfRule>
  </conditionalFormatting>
  <conditionalFormatting sqref="V62:V63">
    <cfRule type="cellIs" dxfId="1069" priority="452" operator="equal">
      <formula>"雨"</formula>
    </cfRule>
    <cfRule type="cellIs" dxfId="1068" priority="453" operator="equal">
      <formula>"休"</formula>
    </cfRule>
  </conditionalFormatting>
  <conditionalFormatting sqref="F78:F81">
    <cfRule type="cellIs" dxfId="1067" priority="450" operator="equal">
      <formula>"雨"</formula>
    </cfRule>
    <cfRule type="cellIs" dxfId="1066" priority="451" operator="equal">
      <formula>"休"</formula>
    </cfRule>
  </conditionalFormatting>
  <conditionalFormatting sqref="E80:E81">
    <cfRule type="cellIs" dxfId="1065" priority="448" operator="equal">
      <formula>"雨"</formula>
    </cfRule>
    <cfRule type="cellIs" dxfId="1064" priority="449" operator="equal">
      <formula>"休"</formula>
    </cfRule>
  </conditionalFormatting>
  <conditionalFormatting sqref="E78:E79">
    <cfRule type="cellIs" dxfId="1063" priority="446" operator="equal">
      <formula>"雨"</formula>
    </cfRule>
    <cfRule type="cellIs" dxfId="1062" priority="447" operator="equal">
      <formula>"休"</formula>
    </cfRule>
  </conditionalFormatting>
  <conditionalFormatting sqref="T78:T81">
    <cfRule type="cellIs" dxfId="1061" priority="444" operator="equal">
      <formula>"雨"</formula>
    </cfRule>
    <cfRule type="cellIs" dxfId="1060" priority="445" operator="equal">
      <formula>"休"</formula>
    </cfRule>
  </conditionalFormatting>
  <conditionalFormatting sqref="S80:S81">
    <cfRule type="cellIs" dxfId="1059" priority="442" operator="equal">
      <formula>"雨"</formula>
    </cfRule>
    <cfRule type="cellIs" dxfId="1058" priority="443" operator="equal">
      <formula>"休"</formula>
    </cfRule>
  </conditionalFormatting>
  <conditionalFormatting sqref="S78:S79">
    <cfRule type="cellIs" dxfId="1057" priority="440" operator="equal">
      <formula>"雨"</formula>
    </cfRule>
    <cfRule type="cellIs" dxfId="1056" priority="441" operator="equal">
      <formula>"休"</formula>
    </cfRule>
  </conditionalFormatting>
  <conditionalFormatting sqref="M78:M81">
    <cfRule type="cellIs" dxfId="1055" priority="438" operator="equal">
      <formula>"雨"</formula>
    </cfRule>
    <cfRule type="cellIs" dxfId="1054" priority="439" operator="equal">
      <formula>"休"</formula>
    </cfRule>
  </conditionalFormatting>
  <conditionalFormatting sqref="L80:L81">
    <cfRule type="cellIs" dxfId="1053" priority="436" operator="equal">
      <formula>"雨"</formula>
    </cfRule>
    <cfRule type="cellIs" dxfId="1052" priority="437" operator="equal">
      <formula>"休"</formula>
    </cfRule>
  </conditionalFormatting>
  <conditionalFormatting sqref="L78:L79">
    <cfRule type="cellIs" dxfId="1051" priority="434" operator="equal">
      <formula>"雨"</formula>
    </cfRule>
    <cfRule type="cellIs" dxfId="1050" priority="435" operator="equal">
      <formula>"休"</formula>
    </cfRule>
  </conditionalFormatting>
  <conditionalFormatting sqref="AA78:AA81">
    <cfRule type="cellIs" dxfId="1049" priority="432" operator="equal">
      <formula>"雨"</formula>
    </cfRule>
    <cfRule type="cellIs" dxfId="1048" priority="433" operator="equal">
      <formula>"休"</formula>
    </cfRule>
  </conditionalFormatting>
  <conditionalFormatting sqref="Z80:Z81">
    <cfRule type="cellIs" dxfId="1047" priority="430" operator="equal">
      <formula>"雨"</formula>
    </cfRule>
    <cfRule type="cellIs" dxfId="1046" priority="431" operator="equal">
      <formula>"休"</formula>
    </cfRule>
  </conditionalFormatting>
  <conditionalFormatting sqref="Z78:Z79">
    <cfRule type="cellIs" dxfId="1045" priority="428" operator="equal">
      <formula>"雨"</formula>
    </cfRule>
    <cfRule type="cellIs" dxfId="1044" priority="429" operator="equal">
      <formula>"休"</formula>
    </cfRule>
  </conditionalFormatting>
  <conditionalFormatting sqref="J94:J97">
    <cfRule type="cellIs" dxfId="1043" priority="426" operator="equal">
      <formula>"雨"</formula>
    </cfRule>
    <cfRule type="cellIs" dxfId="1042" priority="427" operator="equal">
      <formula>"休"</formula>
    </cfRule>
  </conditionalFormatting>
  <conditionalFormatting sqref="I96:I97">
    <cfRule type="cellIs" dxfId="1041" priority="424" operator="equal">
      <formula>"雨"</formula>
    </cfRule>
    <cfRule type="cellIs" dxfId="1040" priority="425" operator="equal">
      <formula>"休"</formula>
    </cfRule>
  </conditionalFormatting>
  <conditionalFormatting sqref="I94:I95">
    <cfRule type="cellIs" dxfId="1039" priority="422" operator="equal">
      <formula>"雨"</formula>
    </cfRule>
    <cfRule type="cellIs" dxfId="1038" priority="423" operator="equal">
      <formula>"休"</formula>
    </cfRule>
  </conditionalFormatting>
  <conditionalFormatting sqref="Q94:Q97">
    <cfRule type="cellIs" dxfId="1037" priority="420" operator="equal">
      <formula>"雨"</formula>
    </cfRule>
    <cfRule type="cellIs" dxfId="1036" priority="421" operator="equal">
      <formula>"休"</formula>
    </cfRule>
  </conditionalFormatting>
  <conditionalFormatting sqref="P96:P97">
    <cfRule type="cellIs" dxfId="1035" priority="418" operator="equal">
      <formula>"雨"</formula>
    </cfRule>
    <cfRule type="cellIs" dxfId="1034" priority="419" operator="equal">
      <formula>"休"</formula>
    </cfRule>
  </conditionalFormatting>
  <conditionalFormatting sqref="P94:P95">
    <cfRule type="cellIs" dxfId="1033" priority="416" operator="equal">
      <formula>"雨"</formula>
    </cfRule>
    <cfRule type="cellIs" dxfId="1032" priority="417" operator="equal">
      <formula>"休"</formula>
    </cfRule>
  </conditionalFormatting>
  <conditionalFormatting sqref="X94:X97">
    <cfRule type="cellIs" dxfId="1031" priority="414" operator="equal">
      <formula>"雨"</formula>
    </cfRule>
    <cfRule type="cellIs" dxfId="1030" priority="415" operator="equal">
      <formula>"休"</formula>
    </cfRule>
  </conditionalFormatting>
  <conditionalFormatting sqref="W96:W97">
    <cfRule type="cellIs" dxfId="1029" priority="412" operator="equal">
      <formula>"雨"</formula>
    </cfRule>
    <cfRule type="cellIs" dxfId="1028" priority="413" operator="equal">
      <formula>"休"</formula>
    </cfRule>
  </conditionalFormatting>
  <conditionalFormatting sqref="W94:W95">
    <cfRule type="cellIs" dxfId="1027" priority="410" operator="equal">
      <formula>"雨"</formula>
    </cfRule>
    <cfRule type="cellIs" dxfId="1026" priority="411" operator="equal">
      <formula>"休"</formula>
    </cfRule>
  </conditionalFormatting>
  <conditionalFormatting sqref="AE94:AE97">
    <cfRule type="cellIs" dxfId="1025" priority="408" operator="equal">
      <formula>"雨"</formula>
    </cfRule>
    <cfRule type="cellIs" dxfId="1024" priority="409" operator="equal">
      <formula>"休"</formula>
    </cfRule>
  </conditionalFormatting>
  <conditionalFormatting sqref="AD96:AD97">
    <cfRule type="cellIs" dxfId="1023" priority="406" operator="equal">
      <formula>"雨"</formula>
    </cfRule>
    <cfRule type="cellIs" dxfId="1022" priority="407" operator="equal">
      <formula>"休"</formula>
    </cfRule>
  </conditionalFormatting>
  <conditionalFormatting sqref="AD94:AD95">
    <cfRule type="cellIs" dxfId="1021" priority="404" operator="equal">
      <formula>"雨"</formula>
    </cfRule>
    <cfRule type="cellIs" dxfId="1020" priority="405" operator="equal">
      <formula>"休"</formula>
    </cfRule>
  </conditionalFormatting>
  <conditionalFormatting sqref="H110:H113">
    <cfRule type="cellIs" dxfId="1019" priority="402" operator="equal">
      <formula>"雨"</formula>
    </cfRule>
    <cfRule type="cellIs" dxfId="1018" priority="403" operator="equal">
      <formula>"休"</formula>
    </cfRule>
  </conditionalFormatting>
  <conditionalFormatting sqref="G112:G113">
    <cfRule type="cellIs" dxfId="1017" priority="400" operator="equal">
      <formula>"雨"</formula>
    </cfRule>
    <cfRule type="cellIs" dxfId="1016" priority="401" operator="equal">
      <formula>"休"</formula>
    </cfRule>
  </conditionalFormatting>
  <conditionalFormatting sqref="G110:G111">
    <cfRule type="cellIs" dxfId="1015" priority="398" operator="equal">
      <formula>"雨"</formula>
    </cfRule>
    <cfRule type="cellIs" dxfId="1014" priority="399" operator="equal">
      <formula>"休"</formula>
    </cfRule>
  </conditionalFormatting>
  <conditionalFormatting sqref="O110:O113">
    <cfRule type="cellIs" dxfId="1013" priority="396" operator="equal">
      <formula>"雨"</formula>
    </cfRule>
    <cfRule type="cellIs" dxfId="1012" priority="397" operator="equal">
      <formula>"休"</formula>
    </cfRule>
  </conditionalFormatting>
  <conditionalFormatting sqref="N112:N113">
    <cfRule type="cellIs" dxfId="1011" priority="394" operator="equal">
      <formula>"雨"</formula>
    </cfRule>
    <cfRule type="cellIs" dxfId="1010" priority="395" operator="equal">
      <formula>"休"</formula>
    </cfRule>
  </conditionalFormatting>
  <conditionalFormatting sqref="N110:N111">
    <cfRule type="cellIs" dxfId="1009" priority="392" operator="equal">
      <formula>"雨"</formula>
    </cfRule>
    <cfRule type="cellIs" dxfId="1008" priority="393" operator="equal">
      <formula>"休"</formula>
    </cfRule>
  </conditionalFormatting>
  <conditionalFormatting sqref="V110:V113">
    <cfRule type="cellIs" dxfId="1007" priority="390" operator="equal">
      <formula>"雨"</formula>
    </cfRule>
    <cfRule type="cellIs" dxfId="1006" priority="391" operator="equal">
      <formula>"休"</formula>
    </cfRule>
  </conditionalFormatting>
  <conditionalFormatting sqref="U112:U113">
    <cfRule type="cellIs" dxfId="1005" priority="388" operator="equal">
      <formula>"雨"</formula>
    </cfRule>
    <cfRule type="cellIs" dxfId="1004" priority="389" operator="equal">
      <formula>"休"</formula>
    </cfRule>
  </conditionalFormatting>
  <conditionalFormatting sqref="U110:U111">
    <cfRule type="cellIs" dxfId="1003" priority="386" operator="equal">
      <formula>"雨"</formula>
    </cfRule>
    <cfRule type="cellIs" dxfId="1002" priority="387" operator="equal">
      <formula>"休"</formula>
    </cfRule>
  </conditionalFormatting>
  <conditionalFormatting sqref="AC110:AC113">
    <cfRule type="cellIs" dxfId="1001" priority="384" operator="equal">
      <formula>"雨"</formula>
    </cfRule>
    <cfRule type="cellIs" dxfId="1000" priority="385" operator="equal">
      <formula>"休"</formula>
    </cfRule>
  </conditionalFormatting>
  <conditionalFormatting sqref="AB112:AB113">
    <cfRule type="cellIs" dxfId="999" priority="382" operator="equal">
      <formula>"雨"</formula>
    </cfRule>
    <cfRule type="cellIs" dxfId="998" priority="383" operator="equal">
      <formula>"休"</formula>
    </cfRule>
  </conditionalFormatting>
  <conditionalFormatting sqref="AB110:AB111">
    <cfRule type="cellIs" dxfId="997" priority="380" operator="equal">
      <formula>"雨"</formula>
    </cfRule>
    <cfRule type="cellIs" dxfId="996" priority="381" operator="equal">
      <formula>"休"</formula>
    </cfRule>
  </conditionalFormatting>
  <conditionalFormatting sqref="E126:E129">
    <cfRule type="cellIs" dxfId="995" priority="378" operator="equal">
      <formula>"雨"</formula>
    </cfRule>
    <cfRule type="cellIs" dxfId="994" priority="379" operator="equal">
      <formula>"休"</formula>
    </cfRule>
  </conditionalFormatting>
  <conditionalFormatting sqref="D128:D129">
    <cfRule type="cellIs" dxfId="993" priority="376" operator="equal">
      <formula>"雨"</formula>
    </cfRule>
    <cfRule type="cellIs" dxfId="992" priority="377" operator="equal">
      <formula>"休"</formula>
    </cfRule>
  </conditionalFormatting>
  <conditionalFormatting sqref="D126:D127">
    <cfRule type="cellIs" dxfId="991" priority="374" operator="equal">
      <formula>"雨"</formula>
    </cfRule>
    <cfRule type="cellIs" dxfId="990" priority="375" operator="equal">
      <formula>"休"</formula>
    </cfRule>
  </conditionalFormatting>
  <conditionalFormatting sqref="L126:L129">
    <cfRule type="cellIs" dxfId="989" priority="372" operator="equal">
      <formula>"雨"</formula>
    </cfRule>
    <cfRule type="cellIs" dxfId="988" priority="373" operator="equal">
      <formula>"休"</formula>
    </cfRule>
  </conditionalFormatting>
  <conditionalFormatting sqref="K128:K129">
    <cfRule type="cellIs" dxfId="987" priority="370" operator="equal">
      <formula>"雨"</formula>
    </cfRule>
    <cfRule type="cellIs" dxfId="986" priority="371" operator="equal">
      <formula>"休"</formula>
    </cfRule>
  </conditionalFormatting>
  <conditionalFormatting sqref="K126:K127">
    <cfRule type="cellIs" dxfId="985" priority="368" operator="equal">
      <formula>"雨"</formula>
    </cfRule>
    <cfRule type="cellIs" dxfId="984" priority="369" operator="equal">
      <formula>"休"</formula>
    </cfRule>
  </conditionalFormatting>
  <conditionalFormatting sqref="S126:S129">
    <cfRule type="cellIs" dxfId="983" priority="366" operator="equal">
      <formula>"雨"</formula>
    </cfRule>
    <cfRule type="cellIs" dxfId="982" priority="367" operator="equal">
      <formula>"休"</formula>
    </cfRule>
  </conditionalFormatting>
  <conditionalFormatting sqref="R128:R129">
    <cfRule type="cellIs" dxfId="981" priority="364" operator="equal">
      <formula>"雨"</formula>
    </cfRule>
    <cfRule type="cellIs" dxfId="980" priority="365" operator="equal">
      <formula>"休"</formula>
    </cfRule>
  </conditionalFormatting>
  <conditionalFormatting sqref="R126:R127">
    <cfRule type="cellIs" dxfId="979" priority="362" operator="equal">
      <formula>"雨"</formula>
    </cfRule>
    <cfRule type="cellIs" dxfId="978" priority="363" operator="equal">
      <formula>"休"</formula>
    </cfRule>
  </conditionalFormatting>
  <conditionalFormatting sqref="Z126:Z129">
    <cfRule type="cellIs" dxfId="977" priority="360" operator="equal">
      <formula>"雨"</formula>
    </cfRule>
    <cfRule type="cellIs" dxfId="976" priority="361" operator="equal">
      <formula>"休"</formula>
    </cfRule>
  </conditionalFormatting>
  <conditionalFormatting sqref="Y128:Y129">
    <cfRule type="cellIs" dxfId="975" priority="358" operator="equal">
      <formula>"雨"</formula>
    </cfRule>
    <cfRule type="cellIs" dxfId="974" priority="359" operator="equal">
      <formula>"休"</formula>
    </cfRule>
  </conditionalFormatting>
  <conditionalFormatting sqref="Y126:Y127">
    <cfRule type="cellIs" dxfId="973" priority="356" operator="equal">
      <formula>"雨"</formula>
    </cfRule>
    <cfRule type="cellIs" dxfId="972" priority="357" operator="equal">
      <formula>"休"</formula>
    </cfRule>
  </conditionalFormatting>
  <conditionalFormatting sqref="I144:I145">
    <cfRule type="cellIs" dxfId="971" priority="354" operator="equal">
      <formula>"雨"</formula>
    </cfRule>
    <cfRule type="cellIs" dxfId="970" priority="355" operator="equal">
      <formula>"休"</formula>
    </cfRule>
  </conditionalFormatting>
  <conditionalFormatting sqref="I142:I143">
    <cfRule type="cellIs" dxfId="969" priority="352" operator="equal">
      <formula>"雨"</formula>
    </cfRule>
    <cfRule type="cellIs" dxfId="968" priority="353" operator="equal">
      <formula>"休"</formula>
    </cfRule>
  </conditionalFormatting>
  <conditionalFormatting sqref="P144:P145">
    <cfRule type="cellIs" dxfId="967" priority="350" operator="equal">
      <formula>"雨"</formula>
    </cfRule>
    <cfRule type="cellIs" dxfId="966" priority="351" operator="equal">
      <formula>"休"</formula>
    </cfRule>
  </conditionalFormatting>
  <conditionalFormatting sqref="P142:P143">
    <cfRule type="cellIs" dxfId="965" priority="348" operator="equal">
      <formula>"雨"</formula>
    </cfRule>
    <cfRule type="cellIs" dxfId="964" priority="349" operator="equal">
      <formula>"休"</formula>
    </cfRule>
  </conditionalFormatting>
  <conditionalFormatting sqref="W144:W145">
    <cfRule type="cellIs" dxfId="963" priority="346" operator="equal">
      <formula>"雨"</formula>
    </cfRule>
    <cfRule type="cellIs" dxfId="962" priority="347" operator="equal">
      <formula>"休"</formula>
    </cfRule>
  </conditionalFormatting>
  <conditionalFormatting sqref="W142:W143">
    <cfRule type="cellIs" dxfId="961" priority="344" operator="equal">
      <formula>"雨"</formula>
    </cfRule>
    <cfRule type="cellIs" dxfId="960" priority="345" operator="equal">
      <formula>"休"</formula>
    </cfRule>
  </conditionalFormatting>
  <conditionalFormatting sqref="AE142:AE145">
    <cfRule type="cellIs" dxfId="959" priority="342" operator="equal">
      <formula>"雨"</formula>
    </cfRule>
    <cfRule type="cellIs" dxfId="958" priority="343" operator="equal">
      <formula>"休"</formula>
    </cfRule>
  </conditionalFormatting>
  <conditionalFormatting sqref="AD144:AD145">
    <cfRule type="cellIs" dxfId="957" priority="340" operator="equal">
      <formula>"雨"</formula>
    </cfRule>
    <cfRule type="cellIs" dxfId="956" priority="341" operator="equal">
      <formula>"休"</formula>
    </cfRule>
  </conditionalFormatting>
  <conditionalFormatting sqref="AD142:AD143">
    <cfRule type="cellIs" dxfId="955" priority="338" operator="equal">
      <formula>"雨"</formula>
    </cfRule>
    <cfRule type="cellIs" dxfId="954" priority="339" operator="equal">
      <formula>"休"</formula>
    </cfRule>
  </conditionalFormatting>
  <conditionalFormatting sqref="G158:G161">
    <cfRule type="cellIs" dxfId="953" priority="336" operator="equal">
      <formula>"雨"</formula>
    </cfRule>
    <cfRule type="cellIs" dxfId="952" priority="337" operator="equal">
      <formula>"休"</formula>
    </cfRule>
  </conditionalFormatting>
  <conditionalFormatting sqref="F160:F161">
    <cfRule type="cellIs" dxfId="951" priority="334" operator="equal">
      <formula>"雨"</formula>
    </cfRule>
    <cfRule type="cellIs" dxfId="950" priority="335" operator="equal">
      <formula>"休"</formula>
    </cfRule>
  </conditionalFormatting>
  <conditionalFormatting sqref="F158:F159">
    <cfRule type="cellIs" dxfId="949" priority="332" operator="equal">
      <formula>"雨"</formula>
    </cfRule>
    <cfRule type="cellIs" dxfId="948" priority="333" operator="equal">
      <formula>"休"</formula>
    </cfRule>
  </conditionalFormatting>
  <conditionalFormatting sqref="N158:N161">
    <cfRule type="cellIs" dxfId="947" priority="330" operator="equal">
      <formula>"雨"</formula>
    </cfRule>
    <cfRule type="cellIs" dxfId="946" priority="331" operator="equal">
      <formula>"休"</formula>
    </cfRule>
  </conditionalFormatting>
  <conditionalFormatting sqref="M160:M161">
    <cfRule type="cellIs" dxfId="945" priority="328" operator="equal">
      <formula>"雨"</formula>
    </cfRule>
    <cfRule type="cellIs" dxfId="944" priority="329" operator="equal">
      <formula>"休"</formula>
    </cfRule>
  </conditionalFormatting>
  <conditionalFormatting sqref="M158:M159">
    <cfRule type="cellIs" dxfId="943" priority="326" operator="equal">
      <formula>"雨"</formula>
    </cfRule>
    <cfRule type="cellIs" dxfId="942" priority="327" operator="equal">
      <formula>"休"</formula>
    </cfRule>
  </conditionalFormatting>
  <conditionalFormatting sqref="U158:U161">
    <cfRule type="cellIs" dxfId="941" priority="324" operator="equal">
      <formula>"雨"</formula>
    </cfRule>
    <cfRule type="cellIs" dxfId="940" priority="325" operator="equal">
      <formula>"休"</formula>
    </cfRule>
  </conditionalFormatting>
  <conditionalFormatting sqref="T160:T161">
    <cfRule type="cellIs" dxfId="939" priority="322" operator="equal">
      <formula>"雨"</formula>
    </cfRule>
    <cfRule type="cellIs" dxfId="938" priority="323" operator="equal">
      <formula>"休"</formula>
    </cfRule>
  </conditionalFormatting>
  <conditionalFormatting sqref="T158:T159">
    <cfRule type="cellIs" dxfId="937" priority="320" operator="equal">
      <formula>"雨"</formula>
    </cfRule>
    <cfRule type="cellIs" dxfId="936" priority="321" operator="equal">
      <formula>"休"</formula>
    </cfRule>
  </conditionalFormatting>
  <conditionalFormatting sqref="AB158:AB161">
    <cfRule type="cellIs" dxfId="935" priority="318" operator="equal">
      <formula>"雨"</formula>
    </cfRule>
    <cfRule type="cellIs" dxfId="934" priority="319" operator="equal">
      <formula>"休"</formula>
    </cfRule>
  </conditionalFormatting>
  <conditionalFormatting sqref="AA160:AA161">
    <cfRule type="cellIs" dxfId="933" priority="316" operator="equal">
      <formula>"雨"</formula>
    </cfRule>
    <cfRule type="cellIs" dxfId="932" priority="317" operator="equal">
      <formula>"休"</formula>
    </cfRule>
  </conditionalFormatting>
  <conditionalFormatting sqref="AA158:AA159">
    <cfRule type="cellIs" dxfId="931" priority="314" operator="equal">
      <formula>"雨"</formula>
    </cfRule>
    <cfRule type="cellIs" dxfId="930" priority="315" operator="equal">
      <formula>"休"</formula>
    </cfRule>
  </conditionalFormatting>
  <conditionalFormatting sqref="AB142:AB145">
    <cfRule type="cellIs" dxfId="929" priority="308" operator="equal">
      <formula>"雨"</formula>
    </cfRule>
    <cfRule type="cellIs" dxfId="928" priority="309" operator="equal">
      <formula>"休"</formula>
    </cfRule>
  </conditionalFormatting>
  <conditionalFormatting sqref="AA142:AA145">
    <cfRule type="cellIs" dxfId="927" priority="306" operator="equal">
      <formula>"雨"</formula>
    </cfRule>
    <cfRule type="cellIs" dxfId="926" priority="307" operator="equal">
      <formula>"休"</formula>
    </cfRule>
  </conditionalFormatting>
  <conditionalFormatting sqref="H30:H33">
    <cfRule type="cellIs" dxfId="925" priority="304" operator="equal">
      <formula>"雨"</formula>
    </cfRule>
    <cfRule type="cellIs" dxfId="924" priority="305" operator="equal">
      <formula>"休"</formula>
    </cfRule>
  </conditionalFormatting>
  <conditionalFormatting sqref="O30:O33">
    <cfRule type="cellIs" dxfId="923" priority="302" operator="equal">
      <formula>"雨"</formula>
    </cfRule>
    <cfRule type="cellIs" dxfId="922" priority="303" operator="equal">
      <formula>"休"</formula>
    </cfRule>
  </conditionalFormatting>
  <conditionalFormatting sqref="I62:J65">
    <cfRule type="cellIs" dxfId="921" priority="288" operator="equal">
      <formula>"雨"</formula>
    </cfRule>
    <cfRule type="cellIs" dxfId="920" priority="289" operator="equal">
      <formula>"休"</formula>
    </cfRule>
  </conditionalFormatting>
  <conditionalFormatting sqref="P62:Q65">
    <cfRule type="cellIs" dxfId="919" priority="286" operator="equal">
      <formula>"雨"</formula>
    </cfRule>
    <cfRule type="cellIs" dxfId="918" priority="287" operator="equal">
      <formula>"休"</formula>
    </cfRule>
  </conditionalFormatting>
  <conditionalFormatting sqref="G78:G81">
    <cfRule type="cellIs" dxfId="917" priority="280" operator="equal">
      <formula>"雨"</formula>
    </cfRule>
    <cfRule type="cellIs" dxfId="916" priority="281" operator="equal">
      <formula>"休"</formula>
    </cfRule>
  </conditionalFormatting>
  <conditionalFormatting sqref="N78:N81">
    <cfRule type="cellIs" dxfId="915" priority="278" operator="equal">
      <formula>"雨"</formula>
    </cfRule>
    <cfRule type="cellIs" dxfId="914" priority="279" operator="equal">
      <formula>"休"</formula>
    </cfRule>
  </conditionalFormatting>
  <conditionalFormatting sqref="W62:X65">
    <cfRule type="cellIs" dxfId="913" priority="284" operator="equal">
      <formula>"雨"</formula>
    </cfRule>
    <cfRule type="cellIs" dxfId="912" priority="285" operator="equal">
      <formula>"休"</formula>
    </cfRule>
  </conditionalFormatting>
  <conditionalFormatting sqref="AD62:AE65">
    <cfRule type="cellIs" dxfId="911" priority="282" operator="equal">
      <formula>"雨"</formula>
    </cfRule>
    <cfRule type="cellIs" dxfId="910" priority="283" operator="equal">
      <formula>"休"</formula>
    </cfRule>
  </conditionalFormatting>
  <conditionalFormatting sqref="R94:S97">
    <cfRule type="cellIs" dxfId="909" priority="268" operator="equal">
      <formula>"雨"</formula>
    </cfRule>
    <cfRule type="cellIs" dxfId="908" priority="269" operator="equal">
      <formula>"休"</formula>
    </cfRule>
  </conditionalFormatting>
  <conditionalFormatting sqref="Y94:Z97">
    <cfRule type="cellIs" dxfId="907" priority="266" operator="equal">
      <formula>"雨"</formula>
    </cfRule>
    <cfRule type="cellIs" dxfId="906" priority="267" operator="equal">
      <formula>"休"</formula>
    </cfRule>
  </conditionalFormatting>
  <conditionalFormatting sqref="W110:W113">
    <cfRule type="cellIs" dxfId="905" priority="260" operator="equal">
      <formula>"雨"</formula>
    </cfRule>
    <cfRule type="cellIs" dxfId="904" priority="261" operator="equal">
      <formula>"休"</formula>
    </cfRule>
  </conditionalFormatting>
  <conditionalFormatting sqref="AD110:AD113">
    <cfRule type="cellIs" dxfId="903" priority="258" operator="equal">
      <formula>"雨"</formula>
    </cfRule>
    <cfRule type="cellIs" dxfId="902" priority="259" operator="equal">
      <formula>"休"</formula>
    </cfRule>
  </conditionalFormatting>
  <conditionalFormatting sqref="T126:U129">
    <cfRule type="cellIs" dxfId="901" priority="252" operator="equal">
      <formula>"雨"</formula>
    </cfRule>
    <cfRule type="cellIs" dxfId="900" priority="253" operator="equal">
      <formula>"休"</formula>
    </cfRule>
  </conditionalFormatting>
  <conditionalFormatting sqref="AA126:AB129">
    <cfRule type="cellIs" dxfId="899" priority="250" operator="equal">
      <formula>"雨"</formula>
    </cfRule>
    <cfRule type="cellIs" dxfId="898" priority="251" operator="equal">
      <formula>"休"</formula>
    </cfRule>
  </conditionalFormatting>
  <conditionalFormatting sqref="X142:Y145">
    <cfRule type="cellIs" dxfId="897" priority="244" operator="equal">
      <formula>"雨"</formula>
    </cfRule>
    <cfRule type="cellIs" dxfId="896" priority="245" operator="equal">
      <formula>"休"</formula>
    </cfRule>
  </conditionalFormatting>
  <conditionalFormatting sqref="N142:N145">
    <cfRule type="cellIs" dxfId="895" priority="242" operator="equal">
      <formula>"雨"</formula>
    </cfRule>
    <cfRule type="cellIs" dxfId="894" priority="243" operator="equal">
      <formula>"休"</formula>
    </cfRule>
  </conditionalFormatting>
  <conditionalFormatting sqref="P126:P129">
    <cfRule type="cellIs" dxfId="893" priority="224" operator="equal">
      <formula>"雨"</formula>
    </cfRule>
    <cfRule type="cellIs" dxfId="892" priority="225" operator="equal">
      <formula>"休"</formula>
    </cfRule>
  </conditionalFormatting>
  <conditionalFormatting sqref="J126:J129">
    <cfRule type="cellIs" dxfId="891" priority="222" operator="equal">
      <formula>"雨"</formula>
    </cfRule>
    <cfRule type="cellIs" dxfId="890" priority="223" operator="equal">
      <formula>"休"</formula>
    </cfRule>
  </conditionalFormatting>
  <conditionalFormatting sqref="Y110:Y113">
    <cfRule type="cellIs" dxfId="889" priority="204" operator="equal">
      <formula>"雨"</formula>
    </cfRule>
    <cfRule type="cellIs" dxfId="888" priority="205" operator="equal">
      <formula>"休"</formula>
    </cfRule>
  </conditionalFormatting>
  <conditionalFormatting sqref="AC94:AC97">
    <cfRule type="cellIs" dxfId="887" priority="202" operator="equal">
      <formula>"雨"</formula>
    </cfRule>
    <cfRule type="cellIs" dxfId="886" priority="203" operator="equal">
      <formula>"休"</formula>
    </cfRule>
  </conditionalFormatting>
  <conditionalFormatting sqref="U94:U97">
    <cfRule type="cellIs" dxfId="885" priority="196" operator="equal">
      <formula>"雨"</formula>
    </cfRule>
    <cfRule type="cellIs" dxfId="884" priority="197" operator="equal">
      <formula>"休"</formula>
    </cfRule>
  </conditionalFormatting>
  <conditionalFormatting sqref="O94:O97">
    <cfRule type="cellIs" dxfId="883" priority="194" operator="equal">
      <formula>"雨"</formula>
    </cfRule>
    <cfRule type="cellIs" dxfId="882" priority="195" operator="equal">
      <formula>"休"</formula>
    </cfRule>
  </conditionalFormatting>
  <conditionalFormatting sqref="G94:G97">
    <cfRule type="cellIs" dxfId="881" priority="188" operator="equal">
      <formula>"雨"</formula>
    </cfRule>
    <cfRule type="cellIs" dxfId="880" priority="189" operator="equal">
      <formula>"休"</formula>
    </cfRule>
  </conditionalFormatting>
  <conditionalFormatting sqref="AE78:AE81">
    <cfRule type="cellIs" dxfId="879" priority="186" operator="equal">
      <formula>"雨"</formula>
    </cfRule>
    <cfRule type="cellIs" dxfId="878" priority="187" operator="equal">
      <formula>"休"</formula>
    </cfRule>
  </conditionalFormatting>
  <conditionalFormatting sqref="W78:W81">
    <cfRule type="cellIs" dxfId="877" priority="180" operator="equal">
      <formula>"雨"</formula>
    </cfRule>
    <cfRule type="cellIs" dxfId="876" priority="181" operator="equal">
      <formula>"休"</formula>
    </cfRule>
  </conditionalFormatting>
  <conditionalFormatting sqref="Q78:Q81">
    <cfRule type="cellIs" dxfId="875" priority="178" operator="equal">
      <formula>"雨"</formula>
    </cfRule>
    <cfRule type="cellIs" dxfId="874" priority="179" operator="equal">
      <formula>"休"</formula>
    </cfRule>
  </conditionalFormatting>
  <conditionalFormatting sqref="I78:I81">
    <cfRule type="cellIs" dxfId="873" priority="172" operator="equal">
      <formula>"雨"</formula>
    </cfRule>
    <cfRule type="cellIs" dxfId="872" priority="173" operator="equal">
      <formula>"休"</formula>
    </cfRule>
  </conditionalFormatting>
  <conditionalFormatting sqref="AA62:AA65">
    <cfRule type="cellIs" dxfId="871" priority="170" operator="equal">
      <formula>"雨"</formula>
    </cfRule>
    <cfRule type="cellIs" dxfId="870" priority="171" operator="equal">
      <formula>"休"</formula>
    </cfRule>
  </conditionalFormatting>
  <conditionalFormatting sqref="S62:S65">
    <cfRule type="cellIs" dxfId="869" priority="164" operator="equal">
      <formula>"雨"</formula>
    </cfRule>
    <cfRule type="cellIs" dxfId="868" priority="165" operator="equal">
      <formula>"休"</formula>
    </cfRule>
  </conditionalFormatting>
  <conditionalFormatting sqref="M62:M65">
    <cfRule type="cellIs" dxfId="867" priority="162" operator="equal">
      <formula>"雨"</formula>
    </cfRule>
    <cfRule type="cellIs" dxfId="866" priority="163" operator="equal">
      <formula>"休"</formula>
    </cfRule>
  </conditionalFormatting>
  <conditionalFormatting sqref="U142:U145">
    <cfRule type="cellIs" dxfId="865" priority="312" operator="equal">
      <formula>"雨"</formula>
    </cfRule>
    <cfRule type="cellIs" dxfId="864" priority="313" operator="equal">
      <formula>"休"</formula>
    </cfRule>
  </conditionalFormatting>
  <conditionalFormatting sqref="I126:I129">
    <cfRule type="cellIs" dxfId="863" priority="220" operator="equal">
      <formula>"雨"</formula>
    </cfRule>
    <cfRule type="cellIs" dxfId="862" priority="221" operator="equal">
      <formula>"休"</formula>
    </cfRule>
  </conditionalFormatting>
  <conditionalFormatting sqref="E110:E113">
    <cfRule type="cellIs" dxfId="861" priority="218" operator="equal">
      <formula>"雨"</formula>
    </cfRule>
    <cfRule type="cellIs" dxfId="860" priority="219" operator="equal">
      <formula>"休"</formula>
    </cfRule>
  </conditionalFormatting>
  <conditionalFormatting sqref="V30:V33">
    <cfRule type="cellIs" dxfId="859" priority="300" operator="equal">
      <formula>"雨"</formula>
    </cfRule>
    <cfRule type="cellIs" dxfId="858" priority="301" operator="equal">
      <formula>"休"</formula>
    </cfRule>
  </conditionalFormatting>
  <conditionalFormatting sqref="AC30:AC33">
    <cfRule type="cellIs" dxfId="857" priority="298" operator="equal">
      <formula>"雨"</formula>
    </cfRule>
    <cfRule type="cellIs" dxfId="856" priority="299" operator="equal">
      <formula>"休"</formula>
    </cfRule>
  </conditionalFormatting>
  <conditionalFormatting sqref="E46:F49">
    <cfRule type="cellIs" dxfId="855" priority="296" operator="equal">
      <formula>"雨"</formula>
    </cfRule>
    <cfRule type="cellIs" dxfId="854" priority="297" operator="equal">
      <formula>"休"</formula>
    </cfRule>
  </conditionalFormatting>
  <conditionalFormatting sqref="L46:M49">
    <cfRule type="cellIs" dxfId="853" priority="294" operator="equal">
      <formula>"雨"</formula>
    </cfRule>
    <cfRule type="cellIs" dxfId="852" priority="295" operator="equal">
      <formula>"休"</formula>
    </cfRule>
  </conditionalFormatting>
  <conditionalFormatting sqref="S46:T49">
    <cfRule type="cellIs" dxfId="851" priority="292" operator="equal">
      <formula>"雨"</formula>
    </cfRule>
    <cfRule type="cellIs" dxfId="850" priority="293" operator="equal">
      <formula>"休"</formula>
    </cfRule>
  </conditionalFormatting>
  <conditionalFormatting sqref="Z46:AA49">
    <cfRule type="cellIs" dxfId="849" priority="290" operator="equal">
      <formula>"雨"</formula>
    </cfRule>
    <cfRule type="cellIs" dxfId="848" priority="291" operator="equal">
      <formula>"休"</formula>
    </cfRule>
  </conditionalFormatting>
  <conditionalFormatting sqref="U78:U81">
    <cfRule type="cellIs" dxfId="847" priority="276" operator="equal">
      <formula>"雨"</formula>
    </cfRule>
    <cfRule type="cellIs" dxfId="846" priority="277" operator="equal">
      <formula>"休"</formula>
    </cfRule>
  </conditionalFormatting>
  <conditionalFormatting sqref="AB78:AB81">
    <cfRule type="cellIs" dxfId="845" priority="274" operator="equal">
      <formula>"雨"</formula>
    </cfRule>
    <cfRule type="cellIs" dxfId="844" priority="275" operator="equal">
      <formula>"休"</formula>
    </cfRule>
  </conditionalFormatting>
  <conditionalFormatting sqref="D94:E97">
    <cfRule type="cellIs" dxfId="843" priority="272" operator="equal">
      <formula>"雨"</formula>
    </cfRule>
    <cfRule type="cellIs" dxfId="842" priority="273" operator="equal">
      <formula>"休"</formula>
    </cfRule>
  </conditionalFormatting>
  <conditionalFormatting sqref="K94:L97">
    <cfRule type="cellIs" dxfId="841" priority="270" operator="equal">
      <formula>"雨"</formula>
    </cfRule>
    <cfRule type="cellIs" dxfId="840" priority="271" operator="equal">
      <formula>"休"</formula>
    </cfRule>
  </conditionalFormatting>
  <conditionalFormatting sqref="I110:I113">
    <cfRule type="cellIs" dxfId="839" priority="264" operator="equal">
      <formula>"雨"</formula>
    </cfRule>
    <cfRule type="cellIs" dxfId="838" priority="265" operator="equal">
      <formula>"休"</formula>
    </cfRule>
  </conditionalFormatting>
  <conditionalFormatting sqref="P110:P113">
    <cfRule type="cellIs" dxfId="837" priority="262" operator="equal">
      <formula>"雨"</formula>
    </cfRule>
    <cfRule type="cellIs" dxfId="836" priority="263" operator="equal">
      <formula>"休"</formula>
    </cfRule>
  </conditionalFormatting>
  <conditionalFormatting sqref="F126:G129">
    <cfRule type="cellIs" dxfId="835" priority="256" operator="equal">
      <formula>"雨"</formula>
    </cfRule>
    <cfRule type="cellIs" dxfId="834" priority="257" operator="equal">
      <formula>"休"</formula>
    </cfRule>
  </conditionalFormatting>
  <conditionalFormatting sqref="M126:N129">
    <cfRule type="cellIs" dxfId="833" priority="254" operator="equal">
      <formula>"雨"</formula>
    </cfRule>
    <cfRule type="cellIs" dxfId="832" priority="255" operator="equal">
      <formula>"休"</formula>
    </cfRule>
  </conditionalFormatting>
  <conditionalFormatting sqref="J142:K145">
    <cfRule type="cellIs" dxfId="831" priority="248" operator="equal">
      <formula>"雨"</formula>
    </cfRule>
    <cfRule type="cellIs" dxfId="830" priority="249" operator="equal">
      <formula>"休"</formula>
    </cfRule>
  </conditionalFormatting>
  <conditionalFormatting sqref="Q142:R145">
    <cfRule type="cellIs" dxfId="829" priority="246" operator="equal">
      <formula>"雨"</formula>
    </cfRule>
    <cfRule type="cellIs" dxfId="828" priority="247" operator="equal">
      <formula>"休"</formula>
    </cfRule>
  </conditionalFormatting>
  <conditionalFormatting sqref="M142:M145">
    <cfRule type="cellIs" dxfId="827" priority="240" operator="equal">
      <formula>"雨"</formula>
    </cfRule>
    <cfRule type="cellIs" dxfId="826" priority="241" operator="equal">
      <formula>"休"</formula>
    </cfRule>
  </conditionalFormatting>
  <conditionalFormatting sqref="G142:G145">
    <cfRule type="cellIs" dxfId="825" priority="238" operator="equal">
      <formula>"雨"</formula>
    </cfRule>
    <cfRule type="cellIs" dxfId="824" priority="239" operator="equal">
      <formula>"休"</formula>
    </cfRule>
  </conditionalFormatting>
  <conditionalFormatting sqref="F142:F145">
    <cfRule type="cellIs" dxfId="823" priority="236" operator="equal">
      <formula>"雨"</formula>
    </cfRule>
    <cfRule type="cellIs" dxfId="822" priority="237" operator="equal">
      <formula>"休"</formula>
    </cfRule>
  </conditionalFormatting>
  <conditionalFormatting sqref="AE126:AE129">
    <cfRule type="cellIs" dxfId="821" priority="234" operator="equal">
      <formula>"雨"</formula>
    </cfRule>
    <cfRule type="cellIs" dxfId="820" priority="235" operator="equal">
      <formula>"休"</formula>
    </cfRule>
  </conditionalFormatting>
  <conditionalFormatting sqref="AD126:AD129">
    <cfRule type="cellIs" dxfId="819" priority="232" operator="equal">
      <formula>"雨"</formula>
    </cfRule>
    <cfRule type="cellIs" dxfId="818" priority="233" operator="equal">
      <formula>"休"</formula>
    </cfRule>
  </conditionalFormatting>
  <conditionalFormatting sqref="X126:X129">
    <cfRule type="cellIs" dxfId="817" priority="230" operator="equal">
      <formula>"雨"</formula>
    </cfRule>
    <cfRule type="cellIs" dxfId="816" priority="231" operator="equal">
      <formula>"休"</formula>
    </cfRule>
  </conditionalFormatting>
  <conditionalFormatting sqref="W126:W129">
    <cfRule type="cellIs" dxfId="815" priority="228" operator="equal">
      <formula>"雨"</formula>
    </cfRule>
    <cfRule type="cellIs" dxfId="814" priority="229" operator="equal">
      <formula>"休"</formula>
    </cfRule>
  </conditionalFormatting>
  <conditionalFormatting sqref="Q126:Q129">
    <cfRule type="cellIs" dxfId="813" priority="226" operator="equal">
      <formula>"雨"</formula>
    </cfRule>
    <cfRule type="cellIs" dxfId="812" priority="227" operator="equal">
      <formula>"休"</formula>
    </cfRule>
  </conditionalFormatting>
  <conditionalFormatting sqref="D110:D113">
    <cfRule type="cellIs" dxfId="811" priority="216" operator="equal">
      <formula>"雨"</formula>
    </cfRule>
    <cfRule type="cellIs" dxfId="810" priority="217" operator="equal">
      <formula>"休"</formula>
    </cfRule>
  </conditionalFormatting>
  <conditionalFormatting sqref="L110:L113">
    <cfRule type="cellIs" dxfId="809" priority="214" operator="equal">
      <formula>"雨"</formula>
    </cfRule>
    <cfRule type="cellIs" dxfId="808" priority="215" operator="equal">
      <formula>"休"</formula>
    </cfRule>
  </conditionalFormatting>
  <conditionalFormatting sqref="K110:K113">
    <cfRule type="cellIs" dxfId="807" priority="212" operator="equal">
      <formula>"雨"</formula>
    </cfRule>
    <cfRule type="cellIs" dxfId="806" priority="213" operator="equal">
      <formula>"休"</formula>
    </cfRule>
  </conditionalFormatting>
  <conditionalFormatting sqref="S110:S113">
    <cfRule type="cellIs" dxfId="805" priority="210" operator="equal">
      <formula>"雨"</formula>
    </cfRule>
    <cfRule type="cellIs" dxfId="804" priority="211" operator="equal">
      <formula>"休"</formula>
    </cfRule>
  </conditionalFormatting>
  <conditionalFormatting sqref="R110:R113">
    <cfRule type="cellIs" dxfId="803" priority="208" operator="equal">
      <formula>"雨"</formula>
    </cfRule>
    <cfRule type="cellIs" dxfId="802" priority="209" operator="equal">
      <formula>"休"</formula>
    </cfRule>
  </conditionalFormatting>
  <conditionalFormatting sqref="Z110:Z113">
    <cfRule type="cellIs" dxfId="801" priority="206" operator="equal">
      <formula>"雨"</formula>
    </cfRule>
    <cfRule type="cellIs" dxfId="800" priority="207" operator="equal">
      <formula>"休"</formula>
    </cfRule>
  </conditionalFormatting>
  <conditionalFormatting sqref="AB94:AB97">
    <cfRule type="cellIs" dxfId="799" priority="200" operator="equal">
      <formula>"雨"</formula>
    </cfRule>
    <cfRule type="cellIs" dxfId="798" priority="201" operator="equal">
      <formula>"休"</formula>
    </cfRule>
  </conditionalFormatting>
  <conditionalFormatting sqref="V94:V97">
    <cfRule type="cellIs" dxfId="797" priority="198" operator="equal">
      <formula>"雨"</formula>
    </cfRule>
    <cfRule type="cellIs" dxfId="796" priority="199" operator="equal">
      <formula>"休"</formula>
    </cfRule>
  </conditionalFormatting>
  <conditionalFormatting sqref="N94:N97">
    <cfRule type="cellIs" dxfId="795" priority="192" operator="equal">
      <formula>"雨"</formula>
    </cfRule>
    <cfRule type="cellIs" dxfId="794" priority="193" operator="equal">
      <formula>"休"</formula>
    </cfRule>
  </conditionalFormatting>
  <conditionalFormatting sqref="H94:H97">
    <cfRule type="cellIs" dxfId="793" priority="190" operator="equal">
      <formula>"雨"</formula>
    </cfRule>
    <cfRule type="cellIs" dxfId="792" priority="191" operator="equal">
      <formula>"休"</formula>
    </cfRule>
  </conditionalFormatting>
  <conditionalFormatting sqref="AD78:AD81">
    <cfRule type="cellIs" dxfId="791" priority="184" operator="equal">
      <formula>"雨"</formula>
    </cfRule>
    <cfRule type="cellIs" dxfId="790" priority="185" operator="equal">
      <formula>"休"</formula>
    </cfRule>
  </conditionalFormatting>
  <conditionalFormatting sqref="X78:X81">
    <cfRule type="cellIs" dxfId="789" priority="182" operator="equal">
      <formula>"雨"</formula>
    </cfRule>
    <cfRule type="cellIs" dxfId="788" priority="183" operator="equal">
      <formula>"休"</formula>
    </cfRule>
  </conditionalFormatting>
  <conditionalFormatting sqref="P78:P81">
    <cfRule type="cellIs" dxfId="787" priority="176" operator="equal">
      <formula>"雨"</formula>
    </cfRule>
    <cfRule type="cellIs" dxfId="786" priority="177" operator="equal">
      <formula>"休"</formula>
    </cfRule>
  </conditionalFormatting>
  <conditionalFormatting sqref="J78:J81">
    <cfRule type="cellIs" dxfId="785" priority="174" operator="equal">
      <formula>"雨"</formula>
    </cfRule>
    <cfRule type="cellIs" dxfId="784" priority="175" operator="equal">
      <formula>"休"</formula>
    </cfRule>
  </conditionalFormatting>
  <conditionalFormatting sqref="Z62:Z65">
    <cfRule type="cellIs" dxfId="783" priority="168" operator="equal">
      <formula>"雨"</formula>
    </cfRule>
    <cfRule type="cellIs" dxfId="782" priority="169" operator="equal">
      <formula>"休"</formula>
    </cfRule>
  </conditionalFormatting>
  <conditionalFormatting sqref="T62:T65">
    <cfRule type="cellIs" dxfId="781" priority="166" operator="equal">
      <formula>"雨"</formula>
    </cfRule>
    <cfRule type="cellIs" dxfId="780" priority="167" operator="equal">
      <formula>"休"</formula>
    </cfRule>
  </conditionalFormatting>
  <conditionalFormatting sqref="F62:F65">
    <cfRule type="cellIs" dxfId="779" priority="160" operator="equal">
      <formula>"雨"</formula>
    </cfRule>
    <cfRule type="cellIs" dxfId="778" priority="161" operator="equal">
      <formula>"休"</formula>
    </cfRule>
  </conditionalFormatting>
  <conditionalFormatting sqref="E62:E65">
    <cfRule type="cellIs" dxfId="777" priority="158" operator="equal">
      <formula>"雨"</formula>
    </cfRule>
    <cfRule type="cellIs" dxfId="776" priority="159" operator="equal">
      <formula>"休"</formula>
    </cfRule>
  </conditionalFormatting>
  <conditionalFormatting sqref="P46:P49">
    <cfRule type="cellIs" dxfId="775" priority="156" operator="equal">
      <formula>"雨"</formula>
    </cfRule>
    <cfRule type="cellIs" dxfId="774" priority="157" operator="equal">
      <formula>"休"</formula>
    </cfRule>
  </conditionalFormatting>
  <conditionalFormatting sqref="O46:O49">
    <cfRule type="cellIs" dxfId="773" priority="154" operator="equal">
      <formula>"雨"</formula>
    </cfRule>
    <cfRule type="cellIs" dxfId="772" priority="155" operator="equal">
      <formula>"休"</formula>
    </cfRule>
  </conditionalFormatting>
  <conditionalFormatting sqref="W46:W49">
    <cfRule type="cellIs" dxfId="771" priority="152" operator="equal">
      <formula>"雨"</formula>
    </cfRule>
    <cfRule type="cellIs" dxfId="770" priority="153" operator="equal">
      <formula>"休"</formula>
    </cfRule>
  </conditionalFormatting>
  <conditionalFormatting sqref="V46:V49">
    <cfRule type="cellIs" dxfId="769" priority="150" operator="equal">
      <formula>"雨"</formula>
    </cfRule>
    <cfRule type="cellIs" dxfId="768" priority="151" operator="equal">
      <formula>"休"</formula>
    </cfRule>
  </conditionalFormatting>
  <conditionalFormatting sqref="AD46:AD49">
    <cfRule type="cellIs" dxfId="767" priority="148" operator="equal">
      <formula>"雨"</formula>
    </cfRule>
    <cfRule type="cellIs" dxfId="766" priority="149" operator="equal">
      <formula>"休"</formula>
    </cfRule>
  </conditionalFormatting>
  <conditionalFormatting sqref="AC46:AC49">
    <cfRule type="cellIs" dxfId="765" priority="146" operator="equal">
      <formula>"雨"</formula>
    </cfRule>
    <cfRule type="cellIs" dxfId="764" priority="147" operator="equal">
      <formula>"休"</formula>
    </cfRule>
  </conditionalFormatting>
  <conditionalFormatting sqref="I46:I49">
    <cfRule type="cellIs" dxfId="763" priority="144" operator="equal">
      <formula>"雨"</formula>
    </cfRule>
    <cfRule type="cellIs" dxfId="762" priority="145" operator="equal">
      <formula>"休"</formula>
    </cfRule>
  </conditionalFormatting>
  <conditionalFormatting sqref="AF30:AF33">
    <cfRule type="cellIs" dxfId="761" priority="140" operator="equal">
      <formula>"雨"</formula>
    </cfRule>
    <cfRule type="cellIs" dxfId="760" priority="141" operator="equal">
      <formula>"休"</formula>
    </cfRule>
  </conditionalFormatting>
  <conditionalFormatting sqref="Y30:Y33">
    <cfRule type="cellIs" dxfId="759" priority="136" operator="equal">
      <formula>"雨"</formula>
    </cfRule>
    <cfRule type="cellIs" dxfId="758" priority="137" operator="equal">
      <formula>"休"</formula>
    </cfRule>
  </conditionalFormatting>
  <conditionalFormatting sqref="R30:R33">
    <cfRule type="cellIs" dxfId="757" priority="132" operator="equal">
      <formula>"雨"</formula>
    </cfRule>
    <cfRule type="cellIs" dxfId="756" priority="133" operator="equal">
      <formula>"休"</formula>
    </cfRule>
  </conditionalFormatting>
  <conditionalFormatting sqref="K30:K33">
    <cfRule type="cellIs" dxfId="755" priority="128" operator="equal">
      <formula>"雨"</formula>
    </cfRule>
    <cfRule type="cellIs" dxfId="754" priority="129" operator="equal">
      <formula>"休"</formula>
    </cfRule>
  </conditionalFormatting>
  <conditionalFormatting sqref="N14:N17">
    <cfRule type="cellIs" dxfId="753" priority="124" operator="equal">
      <formula>"雨"</formula>
    </cfRule>
    <cfRule type="cellIs" dxfId="752" priority="125" operator="equal">
      <formula>"休"</formula>
    </cfRule>
  </conditionalFormatting>
  <conditionalFormatting sqref="G14:G17">
    <cfRule type="cellIs" dxfId="751" priority="120" operator="equal">
      <formula>"雨"</formula>
    </cfRule>
    <cfRule type="cellIs" dxfId="750" priority="121" operator="equal">
      <formula>"休"</formula>
    </cfRule>
  </conditionalFormatting>
  <conditionalFormatting sqref="U14:U17">
    <cfRule type="cellIs" dxfId="749" priority="116" operator="equal">
      <formula>"雨"</formula>
    </cfRule>
    <cfRule type="cellIs" dxfId="748" priority="117" operator="equal">
      <formula>"休"</formula>
    </cfRule>
  </conditionalFormatting>
  <conditionalFormatting sqref="T14:T17">
    <cfRule type="cellIs" dxfId="747" priority="114" operator="equal">
      <formula>"雨"</formula>
    </cfRule>
    <cfRule type="cellIs" dxfId="746" priority="115" operator="equal">
      <formula>"休"</formula>
    </cfRule>
  </conditionalFormatting>
  <conditionalFormatting sqref="AB14:AB17">
    <cfRule type="cellIs" dxfId="745" priority="112" operator="equal">
      <formula>"雨"</formula>
    </cfRule>
    <cfRule type="cellIs" dxfId="744" priority="113" operator="equal">
      <formula>"休"</formula>
    </cfRule>
  </conditionalFormatting>
  <conditionalFormatting sqref="AA14:AA17">
    <cfRule type="cellIs" dxfId="743" priority="110" operator="equal">
      <formula>"雨"</formula>
    </cfRule>
    <cfRule type="cellIs" dxfId="742" priority="111" operator="equal">
      <formula>"休"</formula>
    </cfRule>
  </conditionalFormatting>
  <conditionalFormatting sqref="AI33">
    <cfRule type="expression" dxfId="741" priority="109">
      <formula>AI33="NG"</formula>
    </cfRule>
  </conditionalFormatting>
  <conditionalFormatting sqref="AI49">
    <cfRule type="expression" dxfId="740" priority="108">
      <formula>AI49="NG"</formula>
    </cfRule>
  </conditionalFormatting>
  <conditionalFormatting sqref="AI65">
    <cfRule type="expression" dxfId="739" priority="107">
      <formula>AI65="NG"</formula>
    </cfRule>
  </conditionalFormatting>
  <conditionalFormatting sqref="AI81">
    <cfRule type="expression" dxfId="738" priority="106">
      <formula>AI81="NG"</formula>
    </cfRule>
  </conditionalFormatting>
  <conditionalFormatting sqref="AI97">
    <cfRule type="expression" dxfId="737" priority="105">
      <formula>AI97="NG"</formula>
    </cfRule>
  </conditionalFormatting>
  <conditionalFormatting sqref="AI113">
    <cfRule type="expression" dxfId="736" priority="104">
      <formula>AI113="NG"</formula>
    </cfRule>
  </conditionalFormatting>
  <conditionalFormatting sqref="AI129">
    <cfRule type="expression" dxfId="735" priority="103">
      <formula>AI129="NG"</formula>
    </cfRule>
  </conditionalFormatting>
  <conditionalFormatting sqref="AI145">
    <cfRule type="expression" dxfId="734" priority="102">
      <formula>AI145="NG"</formula>
    </cfRule>
  </conditionalFormatting>
  <conditionalFormatting sqref="AI161">
    <cfRule type="expression" dxfId="733" priority="101">
      <formula>AI161="NG"</formula>
    </cfRule>
  </conditionalFormatting>
  <conditionalFormatting sqref="AI177">
    <cfRule type="expression" dxfId="732" priority="100">
      <formula>AI177="NG"</formula>
    </cfRule>
  </conditionalFormatting>
  <conditionalFormatting sqref="AI193">
    <cfRule type="expression" dxfId="731" priority="99">
      <formula>AI193="NG"</formula>
    </cfRule>
  </conditionalFormatting>
  <conditionalFormatting sqref="AI209">
    <cfRule type="expression" dxfId="730" priority="98">
      <formula>AI209="NG"</formula>
    </cfRule>
  </conditionalFormatting>
  <conditionalFormatting sqref="AI225">
    <cfRule type="expression" dxfId="729" priority="97">
      <formula>AI225="NG"</formula>
    </cfRule>
  </conditionalFormatting>
  <conditionalFormatting sqref="AI241">
    <cfRule type="expression" dxfId="728" priority="96">
      <formula>AI241="NG"</formula>
    </cfRule>
  </conditionalFormatting>
  <conditionalFormatting sqref="AI257">
    <cfRule type="expression" dxfId="727" priority="95">
      <formula>AI257="NG"</formula>
    </cfRule>
  </conditionalFormatting>
  <conditionalFormatting sqref="AI273">
    <cfRule type="expression" dxfId="726" priority="94">
      <formula>AI273="NG"</formula>
    </cfRule>
  </conditionalFormatting>
  <conditionalFormatting sqref="AI289">
    <cfRule type="expression" dxfId="725" priority="93">
      <formula>AI289="NG"</formula>
    </cfRule>
  </conditionalFormatting>
  <conditionalFormatting sqref="AI305">
    <cfRule type="expression" dxfId="724" priority="92">
      <formula>AI305="NG"</formula>
    </cfRule>
  </conditionalFormatting>
  <conditionalFormatting sqref="AI321">
    <cfRule type="expression" dxfId="723" priority="91">
      <formula>AI321="NG"</formula>
    </cfRule>
  </conditionalFormatting>
  <conditionalFormatting sqref="AI337">
    <cfRule type="expression" dxfId="722" priority="90">
      <formula>AI337="NG"</formula>
    </cfRule>
  </conditionalFormatting>
  <conditionalFormatting sqref="AH3:AH5">
    <cfRule type="expression" dxfId="721" priority="653">
      <formula>$AH$5="未達成"</formula>
    </cfRule>
  </conditionalFormatting>
  <conditionalFormatting sqref="AL17">
    <cfRule type="expression" dxfId="720" priority="89">
      <formula>AL17="NG"</formula>
    </cfRule>
  </conditionalFormatting>
  <conditionalFormatting sqref="AL33">
    <cfRule type="expression" dxfId="719" priority="88">
      <formula>AL33="NG"</formula>
    </cfRule>
  </conditionalFormatting>
  <conditionalFormatting sqref="AL49">
    <cfRule type="expression" dxfId="718" priority="87">
      <formula>AL49="NG"</formula>
    </cfRule>
  </conditionalFormatting>
  <conditionalFormatting sqref="AL65">
    <cfRule type="expression" dxfId="717" priority="86">
      <formula>AL65="NG"</formula>
    </cfRule>
  </conditionalFormatting>
  <conditionalFormatting sqref="AL81">
    <cfRule type="expression" dxfId="716" priority="85">
      <formula>AL81="NG"</formula>
    </cfRule>
  </conditionalFormatting>
  <conditionalFormatting sqref="AL97">
    <cfRule type="expression" dxfId="715" priority="84">
      <formula>AL97="NG"</formula>
    </cfRule>
  </conditionalFormatting>
  <conditionalFormatting sqref="AL113">
    <cfRule type="expression" dxfId="714" priority="83">
      <formula>AL113="NG"</formula>
    </cfRule>
  </conditionalFormatting>
  <conditionalFormatting sqref="AL129">
    <cfRule type="expression" dxfId="713" priority="82">
      <formula>AL129="NG"</formula>
    </cfRule>
  </conditionalFormatting>
  <conditionalFormatting sqref="AL145">
    <cfRule type="expression" dxfId="712" priority="81">
      <formula>AL145="NG"</formula>
    </cfRule>
  </conditionalFormatting>
  <conditionalFormatting sqref="AL161">
    <cfRule type="expression" dxfId="711" priority="80">
      <formula>AL161="NG"</formula>
    </cfRule>
  </conditionalFormatting>
  <conditionalFormatting sqref="AL177">
    <cfRule type="expression" dxfId="710" priority="79">
      <formula>AL177="NG"</formula>
    </cfRule>
  </conditionalFormatting>
  <conditionalFormatting sqref="AL193">
    <cfRule type="expression" dxfId="709" priority="78">
      <formula>AL193="NG"</formula>
    </cfRule>
  </conditionalFormatting>
  <conditionalFormatting sqref="AL209">
    <cfRule type="expression" dxfId="708" priority="77">
      <formula>AL209="NG"</formula>
    </cfRule>
  </conditionalFormatting>
  <conditionalFormatting sqref="AL225">
    <cfRule type="expression" dxfId="707" priority="76">
      <formula>AL225="NG"</formula>
    </cfRule>
  </conditionalFormatting>
  <conditionalFormatting sqref="AL241">
    <cfRule type="expression" dxfId="706" priority="75">
      <formula>AL241="NG"</formula>
    </cfRule>
  </conditionalFormatting>
  <conditionalFormatting sqref="AL257">
    <cfRule type="expression" dxfId="705" priority="74">
      <formula>AL257="NG"</formula>
    </cfRule>
  </conditionalFormatting>
  <conditionalFormatting sqref="AL273">
    <cfRule type="expression" dxfId="704" priority="73">
      <formula>AL273="NG"</formula>
    </cfRule>
  </conditionalFormatting>
  <conditionalFormatting sqref="AL289">
    <cfRule type="expression" dxfId="703" priority="72">
      <formula>AL289="NG"</formula>
    </cfRule>
  </conditionalFormatting>
  <conditionalFormatting sqref="AL305">
    <cfRule type="expression" dxfId="702" priority="71">
      <formula>AL305="NG"</formula>
    </cfRule>
  </conditionalFormatting>
  <conditionalFormatting sqref="AL321">
    <cfRule type="expression" dxfId="701" priority="70">
      <formula>AL321="NG"</formula>
    </cfRule>
  </conditionalFormatting>
  <conditionalFormatting sqref="AL337">
    <cfRule type="expression" dxfId="700" priority="69">
      <formula>AL337="NG"</formula>
    </cfRule>
  </conditionalFormatting>
  <conditionalFormatting sqref="AH2">
    <cfRule type="expression" dxfId="699" priority="68">
      <formula>$AH$5="未達成"</formula>
    </cfRule>
  </conditionalFormatting>
  <conditionalFormatting sqref="L14:L17">
    <cfRule type="cellIs" dxfId="698" priority="67" operator="equal">
      <formula>"雨"</formula>
    </cfRule>
  </conditionalFormatting>
  <conditionalFormatting sqref="S14:S17">
    <cfRule type="cellIs" dxfId="697" priority="65" operator="equal">
      <formula>"雨"</formula>
    </cfRule>
    <cfRule type="cellIs" dxfId="696" priority="66" operator="equal">
      <formula>"休"</formula>
    </cfRule>
  </conditionalFormatting>
  <conditionalFormatting sqref="Z14:Z17">
    <cfRule type="cellIs" dxfId="695" priority="63" operator="equal">
      <formula>"雨"</formula>
    </cfRule>
    <cfRule type="cellIs" dxfId="694" priority="64" operator="equal">
      <formula>"休"</formula>
    </cfRule>
  </conditionalFormatting>
  <conditionalFormatting sqref="AD30:AD33">
    <cfRule type="cellIs" dxfId="693" priority="61" operator="equal">
      <formula>"雨"</formula>
    </cfRule>
    <cfRule type="cellIs" dxfId="692" priority="62" operator="equal">
      <formula>"休"</formula>
    </cfRule>
  </conditionalFormatting>
  <conditionalFormatting sqref="W30:W33">
    <cfRule type="cellIs" dxfId="691" priority="59" operator="equal">
      <formula>"雨"</formula>
    </cfRule>
    <cfRule type="cellIs" dxfId="690" priority="60" operator="equal">
      <formula>"休"</formula>
    </cfRule>
  </conditionalFormatting>
  <conditionalFormatting sqref="P30:P33">
    <cfRule type="cellIs" dxfId="689" priority="57" operator="equal">
      <formula>"雨"</formula>
    </cfRule>
    <cfRule type="cellIs" dxfId="688" priority="58" operator="equal">
      <formula>"休"</formula>
    </cfRule>
  </conditionalFormatting>
  <conditionalFormatting sqref="I30:I33">
    <cfRule type="cellIs" dxfId="687" priority="55" operator="equal">
      <formula>"雨"</formula>
    </cfRule>
    <cfRule type="cellIs" dxfId="686" priority="56" operator="equal">
      <formula>"休"</formula>
    </cfRule>
  </conditionalFormatting>
  <conditionalFormatting sqref="G46:G49">
    <cfRule type="cellIs" dxfId="685" priority="53" operator="equal">
      <formula>"雨"</formula>
    </cfRule>
    <cfRule type="cellIs" dxfId="684" priority="54" operator="equal">
      <formula>"休"</formula>
    </cfRule>
  </conditionalFormatting>
  <conditionalFormatting sqref="N46:N49">
    <cfRule type="cellIs" dxfId="683" priority="51" operator="equal">
      <formula>"雨"</formula>
    </cfRule>
    <cfRule type="cellIs" dxfId="682" priority="52" operator="equal">
      <formula>"休"</formula>
    </cfRule>
  </conditionalFormatting>
  <conditionalFormatting sqref="AB46:AB49">
    <cfRule type="cellIs" dxfId="681" priority="49" operator="equal">
      <formula>"雨"</formula>
    </cfRule>
    <cfRule type="cellIs" dxfId="680" priority="50" operator="equal">
      <formula>"休"</formula>
    </cfRule>
  </conditionalFormatting>
  <conditionalFormatting sqref="D62:D65">
    <cfRule type="cellIs" dxfId="679" priority="47" operator="equal">
      <formula>"雨"</formula>
    </cfRule>
    <cfRule type="cellIs" dxfId="678" priority="48" operator="equal">
      <formula>"休"</formula>
    </cfRule>
  </conditionalFormatting>
  <conditionalFormatting sqref="K62:K65">
    <cfRule type="cellIs" dxfId="677" priority="45" operator="equal">
      <formula>"雨"</formula>
    </cfRule>
    <cfRule type="cellIs" dxfId="676" priority="46" operator="equal">
      <formula>"休"</formula>
    </cfRule>
  </conditionalFormatting>
  <conditionalFormatting sqref="L62:L65">
    <cfRule type="cellIs" dxfId="675" priority="43" operator="equal">
      <formula>"雨"</formula>
    </cfRule>
    <cfRule type="cellIs" dxfId="674" priority="44" operator="equal">
      <formula>"休"</formula>
    </cfRule>
  </conditionalFormatting>
  <conditionalFormatting sqref="R62:R65">
    <cfRule type="cellIs" dxfId="673" priority="41" operator="equal">
      <formula>"雨"</formula>
    </cfRule>
    <cfRule type="cellIs" dxfId="672" priority="42" operator="equal">
      <formula>"休"</formula>
    </cfRule>
  </conditionalFormatting>
  <conditionalFormatting sqref="Y62:Y65">
    <cfRule type="cellIs" dxfId="671" priority="39" operator="equal">
      <formula>"雨"</formula>
    </cfRule>
    <cfRule type="cellIs" dxfId="670" priority="40" operator="equal">
      <formula>"休"</formula>
    </cfRule>
  </conditionalFormatting>
  <conditionalFormatting sqref="AF62:AF65">
    <cfRule type="cellIs" dxfId="669" priority="37" operator="equal">
      <formula>"雨"</formula>
    </cfRule>
    <cfRule type="cellIs" dxfId="668" priority="38" operator="equal">
      <formula>"休"</formula>
    </cfRule>
  </conditionalFormatting>
  <conditionalFormatting sqref="H78:H81">
    <cfRule type="cellIs" dxfId="667" priority="35" operator="equal">
      <formula>"雨"</formula>
    </cfRule>
    <cfRule type="cellIs" dxfId="666" priority="36" operator="equal">
      <formula>"休"</formula>
    </cfRule>
  </conditionalFormatting>
  <conditionalFormatting sqref="O78:O81">
    <cfRule type="cellIs" dxfId="665" priority="33" operator="equal">
      <formula>"雨"</formula>
    </cfRule>
    <cfRule type="cellIs" dxfId="664" priority="34" operator="equal">
      <formula>"休"</formula>
    </cfRule>
  </conditionalFormatting>
  <conditionalFormatting sqref="V78:V81">
    <cfRule type="cellIs" dxfId="663" priority="31" operator="equal">
      <formula>"雨"</formula>
    </cfRule>
    <cfRule type="cellIs" dxfId="662" priority="32" operator="equal">
      <formula>"休"</formula>
    </cfRule>
  </conditionalFormatting>
  <conditionalFormatting sqref="AC78:AC81">
    <cfRule type="cellIs" dxfId="661" priority="29" operator="equal">
      <formula>"雨"</formula>
    </cfRule>
    <cfRule type="cellIs" dxfId="660" priority="30" operator="equal">
      <formula>"休"</formula>
    </cfRule>
  </conditionalFormatting>
  <conditionalFormatting sqref="F94:F97">
    <cfRule type="cellIs" dxfId="659" priority="27" operator="equal">
      <formula>"雨"</formula>
    </cfRule>
    <cfRule type="cellIs" dxfId="658" priority="28" operator="equal">
      <formula>"休"</formula>
    </cfRule>
  </conditionalFormatting>
  <conditionalFormatting sqref="T94:T97">
    <cfRule type="cellIs" dxfId="657" priority="25" operator="equal">
      <formula>"雨"</formula>
    </cfRule>
    <cfRule type="cellIs" dxfId="656" priority="26" operator="equal">
      <formula>"休"</formula>
    </cfRule>
  </conditionalFormatting>
  <conditionalFormatting sqref="AA94:AA97">
    <cfRule type="cellIs" dxfId="655" priority="23" operator="equal">
      <formula>"雨"</formula>
    </cfRule>
    <cfRule type="cellIs" dxfId="654" priority="24" operator="equal">
      <formula>"休"</formula>
    </cfRule>
  </conditionalFormatting>
  <conditionalFormatting sqref="J110:J113">
    <cfRule type="cellIs" dxfId="653" priority="21" operator="equal">
      <formula>"雨"</formula>
    </cfRule>
    <cfRule type="cellIs" dxfId="652" priority="22" operator="equal">
      <formula>"休"</formula>
    </cfRule>
  </conditionalFormatting>
  <conditionalFormatting sqref="Q110:Q113">
    <cfRule type="cellIs" dxfId="651" priority="19" operator="equal">
      <formula>"雨"</formula>
    </cfRule>
    <cfRule type="cellIs" dxfId="650" priority="20" operator="equal">
      <formula>"休"</formula>
    </cfRule>
  </conditionalFormatting>
  <conditionalFormatting sqref="X110:X113">
    <cfRule type="cellIs" dxfId="649" priority="17" operator="equal">
      <formula>"雨"</formula>
    </cfRule>
    <cfRule type="cellIs" dxfId="648" priority="18" operator="equal">
      <formula>"休"</formula>
    </cfRule>
  </conditionalFormatting>
  <conditionalFormatting sqref="AE110:AE113">
    <cfRule type="cellIs" dxfId="647" priority="15" operator="equal">
      <formula>"雨"</formula>
    </cfRule>
    <cfRule type="cellIs" dxfId="646" priority="16" operator="equal">
      <formula>"休"</formula>
    </cfRule>
  </conditionalFormatting>
  <conditionalFormatting sqref="H126:H129">
    <cfRule type="cellIs" dxfId="645" priority="13" operator="equal">
      <formula>"雨"</formula>
    </cfRule>
    <cfRule type="cellIs" dxfId="644" priority="14" operator="equal">
      <formula>"休"</formula>
    </cfRule>
  </conditionalFormatting>
  <conditionalFormatting sqref="O126:O129">
    <cfRule type="cellIs" dxfId="643" priority="11" operator="equal">
      <formula>"雨"</formula>
    </cfRule>
    <cfRule type="cellIs" dxfId="642" priority="12" operator="equal">
      <formula>"休"</formula>
    </cfRule>
  </conditionalFormatting>
  <conditionalFormatting sqref="V126:V129">
    <cfRule type="cellIs" dxfId="641" priority="9" operator="equal">
      <formula>"雨"</formula>
    </cfRule>
    <cfRule type="cellIs" dxfId="640" priority="10" operator="equal">
      <formula>"休"</formula>
    </cfRule>
  </conditionalFormatting>
  <conditionalFormatting sqref="AC126:AC129">
    <cfRule type="cellIs" dxfId="639" priority="7" operator="equal">
      <formula>"雨"</formula>
    </cfRule>
    <cfRule type="cellIs" dxfId="638" priority="8" operator="equal">
      <formula>"休"</formula>
    </cfRule>
  </conditionalFormatting>
  <conditionalFormatting sqref="L142:L145">
    <cfRule type="cellIs" dxfId="637" priority="5" operator="equal">
      <formula>"雨"</formula>
    </cfRule>
    <cfRule type="cellIs" dxfId="636" priority="6" operator="equal">
      <formula>"休"</formula>
    </cfRule>
  </conditionalFormatting>
  <conditionalFormatting sqref="S142:S145">
    <cfRule type="cellIs" dxfId="635" priority="3" operator="equal">
      <formula>"雨"</formula>
    </cfRule>
    <cfRule type="cellIs" dxfId="634" priority="4" operator="equal">
      <formula>"休"</formula>
    </cfRule>
  </conditionalFormatting>
  <conditionalFormatting sqref="Z142:Z145">
    <cfRule type="cellIs" dxfId="633" priority="1" operator="equal">
      <formula>"雨"</formula>
    </cfRule>
    <cfRule type="cellIs" dxfId="632" priority="2" operator="equal">
      <formula>"休"</formula>
    </cfRule>
  </conditionalFormatting>
  <dataValidations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64:AG65 Z30:AA31 L30:M31 C16:AG17 H62:H63 O62:O63 AC62:AC63 AE46:AE47 E78:E79 S78:S79 L78:L79 C48:AG49 I94:I95 P94:P95 W94:W95 C128:AG129 G110:G111 N110:N111 U110:U111 C80:AG81 D126:D127 K126:K127 R126:R127 C96:AG97 I142:I143 P142:P143 W142:W143 C112:AG113 F158:F159 M158:M159 T158:T159 C160:AG161 S30:S31 J46:J47 Q46:Q47 X46:X47 C32:AG33 C144:AG145">
      <formula1>"休,雨"</formula1>
    </dataValidation>
    <dataValidation type="list" allowBlank="1" showInputMessage="1" showErrorMessage="1" sqref="AB158:AG159 Y46:AD47 C174:AG175 C334:AG335 I62:N63 M78:R79 AF46:AG47 AE94:AG95 H110:M111 L126:Q127 AE142:AG143 C190:AG191 C206:AG207 C222:AG223 C238:AG239 C254:AG255 C270:AG271 C286:AG287 C302:AG303 C318:AG319 C14:AG15 AB30:AG31 G30:K31 K46:P47 N30:R31 T30:Y31 W62:AB63 C30:D31 C46:I47 C62:G63 AD62:AG63 R46:W47 C78:D79 T78:Y79 J142:O143 P62:U63 F78:K79 AA78:AG79 J94:O95 C94:H95 Q94:V95 AC110:AG111 O110:T111 C110:F111 C126:C127 X94:AC95 V110:AA111 E126:J127 S126:X127 Z126:AG127 C142:H143 Q142:V143 C158:E159 G158:L159 N158:S159 U158:Z159 X142:AC143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41"/>
  <sheetViews>
    <sheetView showGridLines="0" view="pageBreakPreview" zoomScale="85" zoomScaleNormal="100" zoomScaleSheetLayoutView="85" workbookViewId="0">
      <selection activeCell="AQ26" sqref="AQ26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6"/>
    <col min="39" max="16384" width="9" style="4"/>
  </cols>
  <sheetData>
    <row r="1" spans="2:38" ht="19.5" thickBot="1" x14ac:dyDescent="0.2">
      <c r="B1" s="1" t="s">
        <v>22</v>
      </c>
      <c r="M1" s="3"/>
      <c r="AI1" s="5"/>
    </row>
    <row r="2" spans="2:38" ht="13.5" customHeight="1" thickBot="1" x14ac:dyDescent="0.2">
      <c r="Q2" s="4"/>
      <c r="S2" s="6"/>
      <c r="T2" s="7"/>
      <c r="U2" s="64" t="s">
        <v>2</v>
      </c>
      <c r="V2" s="65"/>
      <c r="W2" s="64" t="s">
        <v>9</v>
      </c>
      <c r="X2" s="65"/>
      <c r="Y2" s="66" t="s">
        <v>12</v>
      </c>
      <c r="Z2" s="67"/>
      <c r="AB2" s="68" t="s">
        <v>28</v>
      </c>
      <c r="AC2" s="69"/>
      <c r="AD2" s="69"/>
      <c r="AE2" s="69"/>
      <c r="AF2" s="69"/>
      <c r="AG2" s="69"/>
      <c r="AH2" s="55" t="str">
        <f>IF(Y3&lt;0.285,"未達成","達成")</f>
        <v>達成</v>
      </c>
      <c r="AI2" s="4"/>
    </row>
    <row r="3" spans="2:38" ht="13.5" customHeight="1" thickBot="1" x14ac:dyDescent="0.2">
      <c r="B3" s="70" t="s">
        <v>3</v>
      </c>
      <c r="C3" s="70"/>
      <c r="D3" s="70"/>
      <c r="E3" s="70"/>
      <c r="F3" s="2" t="s">
        <v>11</v>
      </c>
      <c r="G3" s="42" t="s">
        <v>27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71" t="s">
        <v>0</v>
      </c>
      <c r="T3" s="72"/>
      <c r="U3" s="73">
        <f>+AI12+AI28+AI44+AI60+AI76+AI92+AI108+AI124+AI140+AI156+AI172+AI188+AI204+AI220+AI236+AI252+AI268+AI284+AI300+AI316+AI332</f>
        <v>254</v>
      </c>
      <c r="V3" s="74"/>
      <c r="W3" s="73">
        <f>AI13+AI29+AI45+AI61+AI77+AI93+AI109+AI125+AI141+AI157+AI173+AI189+AI205+AI221+AI237+AI253+AI269+AI285+AI301+AI317+AI333</f>
        <v>75</v>
      </c>
      <c r="X3" s="75"/>
      <c r="Y3" s="76">
        <f>ROUNDDOWN(W3/U3,3)</f>
        <v>0.29499999999999998</v>
      </c>
      <c r="Z3" s="77"/>
      <c r="AB3" s="78" t="s">
        <v>29</v>
      </c>
      <c r="AC3" s="79"/>
      <c r="AD3" s="79"/>
      <c r="AE3" s="79"/>
      <c r="AF3" s="79"/>
      <c r="AG3" s="79"/>
      <c r="AH3" s="54" t="str">
        <f>IF(COUNTIF(AL9:AL337,"NG")&gt;=1,"未達成","達成")</f>
        <v>達成</v>
      </c>
      <c r="AI3" s="4"/>
      <c r="AJ3" s="8"/>
    </row>
    <row r="4" spans="2:38" ht="13.5" customHeight="1" thickBot="1" x14ac:dyDescent="0.2">
      <c r="B4" s="70" t="s">
        <v>10</v>
      </c>
      <c r="C4" s="70"/>
      <c r="D4" s="70"/>
      <c r="E4" s="70"/>
      <c r="F4" s="2" t="s">
        <v>11</v>
      </c>
      <c r="G4" s="93">
        <v>45785</v>
      </c>
      <c r="H4" s="94"/>
      <c r="I4" s="94"/>
      <c r="J4" s="95"/>
      <c r="R4" s="4"/>
      <c r="S4" s="96" t="s">
        <v>7</v>
      </c>
      <c r="T4" s="97"/>
      <c r="U4" s="98">
        <f>+U3</f>
        <v>254</v>
      </c>
      <c r="V4" s="99"/>
      <c r="W4" s="98">
        <f>+AI15+AI31+AI47+AI63+AI79+AI95+AI111+AI127+AI143+AI159+AI175+AI191+AI207+AI223+AI239+AI255+AI271+AI287+AI303+AI319+AI335</f>
        <v>75</v>
      </c>
      <c r="X4" s="100"/>
      <c r="Y4" s="101">
        <f>ROUNDDOWN(W4/U4,3)</f>
        <v>0.29499999999999998</v>
      </c>
      <c r="Z4" s="102"/>
      <c r="AB4" s="68" t="s">
        <v>30</v>
      </c>
      <c r="AC4" s="69"/>
      <c r="AD4" s="69"/>
      <c r="AE4" s="69"/>
      <c r="AF4" s="69"/>
      <c r="AG4" s="69"/>
      <c r="AH4" s="55" t="str">
        <f>IF(Y4&lt;0.285,"未達成","達成")</f>
        <v>達成</v>
      </c>
      <c r="AI4" s="9"/>
      <c r="AK4" s="8"/>
    </row>
    <row r="5" spans="2:38" ht="13.5" customHeight="1" thickBot="1" x14ac:dyDescent="0.2">
      <c r="B5" s="86" t="s">
        <v>23</v>
      </c>
      <c r="C5" s="86"/>
      <c r="D5" s="86"/>
      <c r="E5" s="86"/>
      <c r="F5" s="2" t="s">
        <v>11</v>
      </c>
      <c r="G5" s="87">
        <v>46047</v>
      </c>
      <c r="H5" s="87"/>
      <c r="I5" s="87"/>
      <c r="J5" s="87"/>
      <c r="L5" s="88" t="s">
        <v>1</v>
      </c>
      <c r="M5" s="88"/>
      <c r="N5" s="88"/>
      <c r="O5" s="2" t="s">
        <v>11</v>
      </c>
      <c r="P5" s="89">
        <f>+G5-G4+1</f>
        <v>263</v>
      </c>
      <c r="Q5" s="89"/>
      <c r="R5" s="89"/>
      <c r="S5" s="90"/>
      <c r="T5" s="90"/>
      <c r="U5" s="91"/>
      <c r="V5" s="91"/>
      <c r="W5" s="91"/>
      <c r="X5" s="91"/>
      <c r="Y5" s="92"/>
      <c r="Z5" s="92"/>
      <c r="AA5" s="10"/>
      <c r="AB5" s="78" t="s">
        <v>31</v>
      </c>
      <c r="AC5" s="79"/>
      <c r="AD5" s="79"/>
      <c r="AE5" s="79"/>
      <c r="AF5" s="79"/>
      <c r="AG5" s="79"/>
      <c r="AH5" s="54" t="str">
        <f>IF(COUNTIF(AI9:AI339,"NG")&gt;=1,"未達成","達成")</f>
        <v>達成</v>
      </c>
      <c r="AI5" s="9"/>
      <c r="AK5" s="8"/>
    </row>
    <row r="6" spans="2:38" ht="18" customHeight="1" x14ac:dyDescent="0.15">
      <c r="B6" s="50"/>
      <c r="C6" s="50"/>
      <c r="D6" s="50"/>
      <c r="E6" s="50"/>
      <c r="G6" s="11"/>
      <c r="H6" s="11"/>
      <c r="I6" s="11"/>
      <c r="J6" s="11"/>
      <c r="K6" s="12"/>
      <c r="L6" s="51"/>
      <c r="M6" s="51"/>
      <c r="N6" s="51"/>
      <c r="P6" s="52"/>
      <c r="Q6" s="52"/>
      <c r="R6" s="52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38.25" hidden="1" customHeight="1" x14ac:dyDescent="0.15">
      <c r="C7" s="4">
        <f>YEAR(G4)</f>
        <v>2025</v>
      </c>
      <c r="D7" s="4">
        <f>MONTH(G4)</f>
        <v>5</v>
      </c>
      <c r="E7" s="4"/>
      <c r="F7" s="14">
        <f>DATE(C7,D7,1)</f>
        <v>45778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81">
        <f>C9</f>
        <v>45778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2"/>
    </row>
    <row r="9" spans="2:38" ht="36.75" hidden="1" x14ac:dyDescent="0.15">
      <c r="B9" s="24"/>
      <c r="C9" s="16">
        <f>DATE($C7,$D7,1)</f>
        <v>45778</v>
      </c>
      <c r="D9" s="17">
        <f>C9+1</f>
        <v>45779</v>
      </c>
      <c r="E9" s="17">
        <f t="shared" ref="E9:AG9" si="0">D9+1</f>
        <v>45780</v>
      </c>
      <c r="F9" s="17">
        <f t="shared" si="0"/>
        <v>45781</v>
      </c>
      <c r="G9" s="17">
        <f t="shared" si="0"/>
        <v>45782</v>
      </c>
      <c r="H9" s="17">
        <f t="shared" si="0"/>
        <v>45783</v>
      </c>
      <c r="I9" s="17">
        <f t="shared" si="0"/>
        <v>45784</v>
      </c>
      <c r="J9" s="17">
        <f t="shared" si="0"/>
        <v>45785</v>
      </c>
      <c r="K9" s="17">
        <f t="shared" si="0"/>
        <v>45786</v>
      </c>
      <c r="L9" s="17">
        <f t="shared" si="0"/>
        <v>45787</v>
      </c>
      <c r="M9" s="17">
        <f t="shared" si="0"/>
        <v>45788</v>
      </c>
      <c r="N9" s="17">
        <f t="shared" si="0"/>
        <v>45789</v>
      </c>
      <c r="O9" s="17">
        <f t="shared" si="0"/>
        <v>45790</v>
      </c>
      <c r="P9" s="17">
        <f t="shared" si="0"/>
        <v>45791</v>
      </c>
      <c r="Q9" s="17">
        <f t="shared" si="0"/>
        <v>45792</v>
      </c>
      <c r="R9" s="17">
        <f t="shared" si="0"/>
        <v>45793</v>
      </c>
      <c r="S9" s="17">
        <f t="shared" si="0"/>
        <v>45794</v>
      </c>
      <c r="T9" s="17">
        <f t="shared" si="0"/>
        <v>45795</v>
      </c>
      <c r="U9" s="17">
        <f t="shared" si="0"/>
        <v>45796</v>
      </c>
      <c r="V9" s="17">
        <f t="shared" si="0"/>
        <v>45797</v>
      </c>
      <c r="W9" s="17">
        <f t="shared" si="0"/>
        <v>45798</v>
      </c>
      <c r="X9" s="17">
        <f t="shared" si="0"/>
        <v>45799</v>
      </c>
      <c r="Y9" s="17">
        <f t="shared" si="0"/>
        <v>45800</v>
      </c>
      <c r="Z9" s="17">
        <f t="shared" si="0"/>
        <v>45801</v>
      </c>
      <c r="AA9" s="17">
        <f t="shared" si="0"/>
        <v>45802</v>
      </c>
      <c r="AB9" s="17">
        <f t="shared" si="0"/>
        <v>45803</v>
      </c>
      <c r="AC9" s="17">
        <f t="shared" si="0"/>
        <v>45804</v>
      </c>
      <c r="AD9" s="17">
        <f t="shared" si="0"/>
        <v>45805</v>
      </c>
      <c r="AE9" s="17">
        <f t="shared" si="0"/>
        <v>45806</v>
      </c>
      <c r="AF9" s="17">
        <f t="shared" si="0"/>
        <v>45807</v>
      </c>
      <c r="AG9" s="17">
        <f t="shared" si="0"/>
        <v>45808</v>
      </c>
      <c r="AH9" s="18"/>
      <c r="AI9" s="19"/>
    </row>
    <row r="10" spans="2:38" x14ac:dyDescent="0.15">
      <c r="B10" s="24" t="s">
        <v>15</v>
      </c>
      <c r="C10" s="21" t="str">
        <f>IF(C9&gt;=G4,C9,"")</f>
        <v/>
      </c>
      <c r="D10" s="22" t="str">
        <f>IF(D9&lt;$G4,"",IF(C9=EOMONTH(DATE($C7,$D7,1),0),"",IF(C9="","",C9+1)))</f>
        <v/>
      </c>
      <c r="E10" s="22" t="str">
        <f t="shared" ref="E10:AE10" si="1">IF(E9&lt;$G4,"",IF(D9=EOMONTH(DATE($C7,$D7,1),0),"",IF(D9="","",D9+1)))</f>
        <v/>
      </c>
      <c r="F10" s="22" t="str">
        <f t="shared" si="1"/>
        <v/>
      </c>
      <c r="G10" s="22" t="str">
        <f t="shared" si="1"/>
        <v/>
      </c>
      <c r="H10" s="22" t="str">
        <f t="shared" si="1"/>
        <v/>
      </c>
      <c r="I10" s="22" t="str">
        <f t="shared" si="1"/>
        <v/>
      </c>
      <c r="J10" s="22">
        <f t="shared" si="1"/>
        <v>45785</v>
      </c>
      <c r="K10" s="22">
        <f t="shared" si="1"/>
        <v>45786</v>
      </c>
      <c r="L10" s="22">
        <f>IF(L9&lt;$G4,"",IF(K9=EOMONTH(DATE($C7,$D7,1),0),"",IF(K9="","",K9+1)))</f>
        <v>45787</v>
      </c>
      <c r="M10" s="22">
        <f>IF(M9&lt;$G4,"",IF(L9=EOMONTH(DATE($C7,$D7,1),0),"",IF(L9="","",L9+1)))</f>
        <v>45788</v>
      </c>
      <c r="N10" s="22">
        <f t="shared" si="1"/>
        <v>45789</v>
      </c>
      <c r="O10" s="22">
        <f t="shared" si="1"/>
        <v>45790</v>
      </c>
      <c r="P10" s="22">
        <f t="shared" si="1"/>
        <v>45791</v>
      </c>
      <c r="Q10" s="22">
        <f t="shared" si="1"/>
        <v>45792</v>
      </c>
      <c r="R10" s="22">
        <f t="shared" si="1"/>
        <v>45793</v>
      </c>
      <c r="S10" s="22">
        <f t="shared" si="1"/>
        <v>45794</v>
      </c>
      <c r="T10" s="22">
        <f t="shared" si="1"/>
        <v>45795</v>
      </c>
      <c r="U10" s="22">
        <f t="shared" si="1"/>
        <v>45796</v>
      </c>
      <c r="V10" s="22">
        <f t="shared" si="1"/>
        <v>45797</v>
      </c>
      <c r="W10" s="22">
        <f t="shared" si="1"/>
        <v>45798</v>
      </c>
      <c r="X10" s="22">
        <f t="shared" si="1"/>
        <v>45799</v>
      </c>
      <c r="Y10" s="22">
        <f t="shared" si="1"/>
        <v>45800</v>
      </c>
      <c r="Z10" s="22">
        <f t="shared" si="1"/>
        <v>45801</v>
      </c>
      <c r="AA10" s="22">
        <f>IF(AA9&lt;$G4,"",IF(Z9=EOMONTH(DATE($C7,$D7,1),0),"",IF(Z9="","",Z9+1)))</f>
        <v>45802</v>
      </c>
      <c r="AB10" s="22">
        <f>IF(AB9&lt;$G4,"",IF(AA9=EOMONTH(DATE($C7,$D7,1),0),"",IF(AA9="","",AA9+1)))</f>
        <v>45803</v>
      </c>
      <c r="AC10" s="22">
        <f t="shared" si="1"/>
        <v>45804</v>
      </c>
      <c r="AD10" s="22">
        <f t="shared" si="1"/>
        <v>45805</v>
      </c>
      <c r="AE10" s="22">
        <f t="shared" si="1"/>
        <v>45806</v>
      </c>
      <c r="AF10" s="22">
        <f>IF(AF9&lt;$G4,"",IF(AE9=EOMONTH(DATE($C7,$D7,1),0),"",IF(AE10="","",AE10+1)))</f>
        <v>45807</v>
      </c>
      <c r="AG10" s="22">
        <f>IF(AG9&lt;$G4,"",IF(AF10=EOMONTH(DATE($C7,$D7,1),0),"",IF(AF10="","",AF10+1)))</f>
        <v>45808</v>
      </c>
      <c r="AH10" s="23" t="s">
        <v>16</v>
      </c>
      <c r="AI10" s="59">
        <f>+COUNTIFS(C11:AG11,"土",C12:AG12,"")+COUNTIFS(C11:AG11,"日",C12:AG12,"")</f>
        <v>7</v>
      </c>
    </row>
    <row r="11" spans="2:38" x14ac:dyDescent="0.15">
      <c r="B11" s="24" t="s">
        <v>5</v>
      </c>
      <c r="C11" s="49" t="str">
        <f>IFERROR(TEXT(WEEKDAY(+C10),"aaa"),"")</f>
        <v/>
      </c>
      <c r="D11" s="49" t="str">
        <f t="shared" ref="D11:AG11" si="2">IFERROR(TEXT(WEEKDAY(+D10),"aaa"),"")</f>
        <v/>
      </c>
      <c r="E11" s="49" t="str">
        <f t="shared" si="2"/>
        <v/>
      </c>
      <c r="F11" s="49" t="str">
        <f t="shared" si="2"/>
        <v/>
      </c>
      <c r="G11" s="49" t="str">
        <f t="shared" si="2"/>
        <v/>
      </c>
      <c r="H11" s="49" t="str">
        <f>IFERROR(TEXT(WEEKDAY(+H10),"aaa"),"")</f>
        <v/>
      </c>
      <c r="I11" s="49" t="str">
        <f t="shared" si="2"/>
        <v/>
      </c>
      <c r="J11" s="49" t="str">
        <f t="shared" si="2"/>
        <v>木</v>
      </c>
      <c r="K11" s="49" t="str">
        <f t="shared" si="2"/>
        <v>金</v>
      </c>
      <c r="L11" s="49" t="str">
        <f t="shared" si="2"/>
        <v>土</v>
      </c>
      <c r="M11" s="49" t="str">
        <f t="shared" si="2"/>
        <v>日</v>
      </c>
      <c r="N11" s="49" t="str">
        <f t="shared" si="2"/>
        <v>月</v>
      </c>
      <c r="O11" s="49" t="str">
        <f t="shared" si="2"/>
        <v>火</v>
      </c>
      <c r="P11" s="49" t="str">
        <f t="shared" si="2"/>
        <v>水</v>
      </c>
      <c r="Q11" s="49" t="str">
        <f t="shared" si="2"/>
        <v>木</v>
      </c>
      <c r="R11" s="49" t="str">
        <f t="shared" si="2"/>
        <v>金</v>
      </c>
      <c r="S11" s="49" t="str">
        <f t="shared" si="2"/>
        <v>土</v>
      </c>
      <c r="T11" s="49" t="str">
        <f t="shared" si="2"/>
        <v>日</v>
      </c>
      <c r="U11" s="49" t="str">
        <f t="shared" si="2"/>
        <v>月</v>
      </c>
      <c r="V11" s="49" t="str">
        <f t="shared" si="2"/>
        <v>火</v>
      </c>
      <c r="W11" s="49" t="str">
        <f t="shared" si="2"/>
        <v>水</v>
      </c>
      <c r="X11" s="49" t="str">
        <f t="shared" si="2"/>
        <v>木</v>
      </c>
      <c r="Y11" s="49" t="str">
        <f t="shared" si="2"/>
        <v>金</v>
      </c>
      <c r="Z11" s="49" t="str">
        <f t="shared" si="2"/>
        <v>土</v>
      </c>
      <c r="AA11" s="49" t="str">
        <f t="shared" si="2"/>
        <v>日</v>
      </c>
      <c r="AB11" s="49" t="str">
        <f t="shared" si="2"/>
        <v>月</v>
      </c>
      <c r="AC11" s="49" t="str">
        <f t="shared" si="2"/>
        <v>火</v>
      </c>
      <c r="AD11" s="49" t="str">
        <f t="shared" si="2"/>
        <v>水</v>
      </c>
      <c r="AE11" s="49" t="str">
        <f t="shared" si="2"/>
        <v>木</v>
      </c>
      <c r="AF11" s="49" t="str">
        <f t="shared" si="2"/>
        <v>金</v>
      </c>
      <c r="AG11" s="49" t="str">
        <f t="shared" si="2"/>
        <v>土</v>
      </c>
      <c r="AH11" s="23" t="s">
        <v>18</v>
      </c>
      <c r="AI11" s="59">
        <f>+COUNTIF(C12:AG12,"夏休")+COUNTIF(C12:AG12,"冬休")+COUNTIF(C12:AG12,"中止")</f>
        <v>0</v>
      </c>
      <c r="AJ11" s="25"/>
    </row>
    <row r="12" spans="2:38" ht="13.5" customHeight="1" x14ac:dyDescent="0.15">
      <c r="B12" s="83" t="s">
        <v>17</v>
      </c>
      <c r="C12" s="85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104"/>
      <c r="AH12" s="26" t="s">
        <v>2</v>
      </c>
      <c r="AI12" s="27">
        <f>COUNT(C10:AG10)-AI11</f>
        <v>24</v>
      </c>
      <c r="AJ12" s="25"/>
    </row>
    <row r="13" spans="2:38" ht="13.5" customHeight="1" x14ac:dyDescent="0.15">
      <c r="B13" s="84"/>
      <c r="C13" s="85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104"/>
      <c r="AH13" s="26" t="s">
        <v>6</v>
      </c>
      <c r="AI13" s="27">
        <f>+COUNTIF(C14:AG15,"休")</f>
        <v>7</v>
      </c>
      <c r="AJ13" s="28" t="str">
        <f>IF(AI14&gt;0.285,"",IF(AI13&lt;AI10,"←計画日数が足りません",""))</f>
        <v/>
      </c>
    </row>
    <row r="14" spans="2:38" ht="13.5" customHeight="1" x14ac:dyDescent="0.15">
      <c r="B14" s="105" t="s">
        <v>0</v>
      </c>
      <c r="C14" s="106"/>
      <c r="D14" s="103"/>
      <c r="E14" s="103"/>
      <c r="F14" s="103"/>
      <c r="G14" s="103"/>
      <c r="H14" s="103"/>
      <c r="I14" s="103"/>
      <c r="J14" s="103"/>
      <c r="K14" s="103"/>
      <c r="L14" s="103" t="s">
        <v>21</v>
      </c>
      <c r="M14" s="103" t="s">
        <v>21</v>
      </c>
      <c r="N14" s="103"/>
      <c r="O14" s="103"/>
      <c r="P14" s="103"/>
      <c r="Q14" s="103"/>
      <c r="R14" s="103"/>
      <c r="S14" s="103" t="s">
        <v>21</v>
      </c>
      <c r="T14" s="103" t="s">
        <v>21</v>
      </c>
      <c r="U14" s="103"/>
      <c r="V14" s="103"/>
      <c r="W14" s="103"/>
      <c r="X14" s="103"/>
      <c r="Y14" s="103"/>
      <c r="Z14" s="103" t="s">
        <v>21</v>
      </c>
      <c r="AA14" s="103" t="s">
        <v>21</v>
      </c>
      <c r="AB14" s="103"/>
      <c r="AC14" s="103"/>
      <c r="AD14" s="103"/>
      <c r="AE14" s="103"/>
      <c r="AF14" s="103"/>
      <c r="AG14" s="109" t="s">
        <v>21</v>
      </c>
      <c r="AH14" s="26" t="s">
        <v>8</v>
      </c>
      <c r="AI14" s="29">
        <f>+AI13/AI12</f>
        <v>0.29166666666666669</v>
      </c>
      <c r="AJ14" s="25"/>
    </row>
    <row r="15" spans="2:38" x14ac:dyDescent="0.15">
      <c r="B15" s="105"/>
      <c r="C15" s="106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9"/>
      <c r="AH15" s="26" t="s">
        <v>9</v>
      </c>
      <c r="AI15" s="27">
        <f>+COUNTA(C16:AG17)</f>
        <v>7</v>
      </c>
      <c r="AJ15" s="25"/>
    </row>
    <row r="16" spans="2:38" x14ac:dyDescent="0.15">
      <c r="B16" s="110" t="s">
        <v>7</v>
      </c>
      <c r="C16" s="112"/>
      <c r="D16" s="107"/>
      <c r="E16" s="107"/>
      <c r="F16" s="107"/>
      <c r="G16" s="107"/>
      <c r="H16" s="107"/>
      <c r="I16" s="107"/>
      <c r="J16" s="107"/>
      <c r="K16" s="107"/>
      <c r="L16" s="107" t="s">
        <v>21</v>
      </c>
      <c r="M16" s="107" t="s">
        <v>21</v>
      </c>
      <c r="N16" s="107"/>
      <c r="O16" s="107"/>
      <c r="P16" s="107"/>
      <c r="Q16" s="107"/>
      <c r="R16" s="107"/>
      <c r="S16" s="107" t="s">
        <v>21</v>
      </c>
      <c r="T16" s="107" t="s">
        <v>21</v>
      </c>
      <c r="U16" s="107"/>
      <c r="V16" s="107"/>
      <c r="W16" s="107"/>
      <c r="X16" s="107"/>
      <c r="Y16" s="107"/>
      <c r="Z16" s="107" t="s">
        <v>21</v>
      </c>
      <c r="AA16" s="107" t="s">
        <v>21</v>
      </c>
      <c r="AB16" s="107"/>
      <c r="AC16" s="107"/>
      <c r="AD16" s="107"/>
      <c r="AE16" s="107"/>
      <c r="AF16" s="107"/>
      <c r="AG16" s="114" t="s">
        <v>21</v>
      </c>
      <c r="AH16" s="30" t="s">
        <v>4</v>
      </c>
      <c r="AI16" s="31">
        <f>+AI15/AI12</f>
        <v>0.29166666666666669</v>
      </c>
      <c r="AJ16" s="25"/>
      <c r="AL16" s="15">
        <f>+COUNTIF(C14:AG15,"休")</f>
        <v>7</v>
      </c>
    </row>
    <row r="17" spans="2:38" x14ac:dyDescent="0.15">
      <c r="B17" s="111"/>
      <c r="C17" s="113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15"/>
      <c r="AH17" s="32" t="s">
        <v>13</v>
      </c>
      <c r="AI17" s="33" t="str">
        <f>IF(7&gt;AI12,"対象外",IF(AI15&gt;=AI10,"OK","NG"))</f>
        <v>OK</v>
      </c>
      <c r="AJ17" s="28" t="str">
        <f>IF(AI17="対象外","←７日間に満たない期間は達成判定の対象外",IF(AI17="NG","←月単位未達成","←月単位達成"))</f>
        <v>←月単位達成</v>
      </c>
      <c r="AL17" s="57" t="str">
        <f>IF(7&gt;AI12,"対象外",IF(AL16&gt;=AI10,"OK","NG"))</f>
        <v>OK</v>
      </c>
    </row>
    <row r="18" spans="2:38" hidden="1" x14ac:dyDescent="0.15">
      <c r="B18" s="60" t="s">
        <v>33</v>
      </c>
      <c r="C18" s="44" t="e">
        <f>IF(AND(DAY(C10)&gt;=22,DAY(C10)&lt;=28,C11="土"),1,0)</f>
        <v>#VALUE!</v>
      </c>
      <c r="D18" s="44" t="e">
        <f t="shared" ref="D18:AG18" si="3">IF(AND(DAY(D10)&gt;=22,DAY(D10)&lt;=28,D11="土"),1,0)</f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>
        <f t="shared" si="3"/>
        <v>0</v>
      </c>
      <c r="K18" s="44">
        <f t="shared" si="3"/>
        <v>0</v>
      </c>
      <c r="L18" s="44">
        <f t="shared" si="3"/>
        <v>0</v>
      </c>
      <c r="M18" s="44">
        <f t="shared" si="3"/>
        <v>0</v>
      </c>
      <c r="N18" s="44">
        <f t="shared" si="3"/>
        <v>0</v>
      </c>
      <c r="O18" s="44">
        <f t="shared" si="3"/>
        <v>0</v>
      </c>
      <c r="P18" s="44">
        <f t="shared" si="3"/>
        <v>0</v>
      </c>
      <c r="Q18" s="44">
        <f t="shared" si="3"/>
        <v>0</v>
      </c>
      <c r="R18" s="44">
        <f t="shared" si="3"/>
        <v>0</v>
      </c>
      <c r="S18" s="44">
        <f t="shared" si="3"/>
        <v>0</v>
      </c>
      <c r="T18" s="44">
        <f t="shared" si="3"/>
        <v>0</v>
      </c>
      <c r="U18" s="44">
        <f t="shared" si="3"/>
        <v>0</v>
      </c>
      <c r="V18" s="44">
        <f t="shared" si="3"/>
        <v>0</v>
      </c>
      <c r="W18" s="44">
        <f t="shared" si="3"/>
        <v>0</v>
      </c>
      <c r="X18" s="44">
        <f t="shared" si="3"/>
        <v>0</v>
      </c>
      <c r="Y18" s="44">
        <f t="shared" si="3"/>
        <v>0</v>
      </c>
      <c r="Z18" s="44">
        <f t="shared" si="3"/>
        <v>1</v>
      </c>
      <c r="AA18" s="44">
        <f t="shared" si="3"/>
        <v>0</v>
      </c>
      <c r="AB18" s="44">
        <f t="shared" si="3"/>
        <v>0</v>
      </c>
      <c r="AC18" s="44">
        <f t="shared" si="3"/>
        <v>0</v>
      </c>
      <c r="AD18" s="44">
        <f t="shared" si="3"/>
        <v>0</v>
      </c>
      <c r="AE18" s="44">
        <f>IF(AND(DAY(AE10)&gt;=22,DAY(AE10)&lt;=28,AE11="土"),1,0)</f>
        <v>0</v>
      </c>
      <c r="AF18" s="44">
        <f t="shared" si="3"/>
        <v>0</v>
      </c>
      <c r="AG18" s="44">
        <f t="shared" si="3"/>
        <v>0</v>
      </c>
      <c r="AH18" s="45" t="s">
        <v>19</v>
      </c>
      <c r="AI18" s="46">
        <f>_xlfn.AGGREGATE(9,6,C18:AG18)</f>
        <v>1</v>
      </c>
      <c r="AJ18" s="28"/>
    </row>
    <row r="19" spans="2:38" hidden="1" x14ac:dyDescent="0.15">
      <c r="B19" s="60" t="s">
        <v>34</v>
      </c>
      <c r="C19" s="47" t="e">
        <f>IF(AND(DAY(C10)&gt;=22,DAY(C10)&lt;=28,C11="土",OR(C16="休",C16="雨")),1,0)</f>
        <v>#VALUE!</v>
      </c>
      <c r="D19" s="47" t="e">
        <f t="shared" ref="D19:AG19" si="4">IF(AND(DAY(D10)&gt;=22,DAY(D10)&lt;=28,D11="土",OR(D16="休",D16="雨")),1,0)</f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>
        <f t="shared" si="4"/>
        <v>0</v>
      </c>
      <c r="K19" s="47">
        <f t="shared" si="4"/>
        <v>0</v>
      </c>
      <c r="L19" s="47">
        <f t="shared" si="4"/>
        <v>0</v>
      </c>
      <c r="M19" s="47">
        <f t="shared" si="4"/>
        <v>0</v>
      </c>
      <c r="N19" s="47">
        <f t="shared" si="4"/>
        <v>0</v>
      </c>
      <c r="O19" s="47">
        <f t="shared" si="4"/>
        <v>0</v>
      </c>
      <c r="P19" s="47">
        <f t="shared" si="4"/>
        <v>0</v>
      </c>
      <c r="Q19" s="47">
        <f t="shared" si="4"/>
        <v>0</v>
      </c>
      <c r="R19" s="47">
        <f t="shared" si="4"/>
        <v>0</v>
      </c>
      <c r="S19" s="47">
        <f t="shared" si="4"/>
        <v>0</v>
      </c>
      <c r="T19" s="47">
        <f t="shared" si="4"/>
        <v>0</v>
      </c>
      <c r="U19" s="47">
        <f t="shared" si="4"/>
        <v>0</v>
      </c>
      <c r="V19" s="47">
        <f t="shared" si="4"/>
        <v>0</v>
      </c>
      <c r="W19" s="47">
        <f t="shared" si="4"/>
        <v>0</v>
      </c>
      <c r="X19" s="47">
        <f t="shared" si="4"/>
        <v>0</v>
      </c>
      <c r="Y19" s="47">
        <f t="shared" si="4"/>
        <v>0</v>
      </c>
      <c r="Z19" s="47">
        <f t="shared" si="4"/>
        <v>1</v>
      </c>
      <c r="AA19" s="47">
        <f t="shared" si="4"/>
        <v>0</v>
      </c>
      <c r="AB19" s="47">
        <f t="shared" si="4"/>
        <v>0</v>
      </c>
      <c r="AC19" s="47">
        <f t="shared" si="4"/>
        <v>0</v>
      </c>
      <c r="AD19" s="47">
        <f t="shared" si="4"/>
        <v>0</v>
      </c>
      <c r="AE19" s="47">
        <f t="shared" si="4"/>
        <v>0</v>
      </c>
      <c r="AF19" s="47">
        <f t="shared" si="4"/>
        <v>0</v>
      </c>
      <c r="AG19" s="47">
        <f t="shared" si="4"/>
        <v>0</v>
      </c>
      <c r="AH19" s="48" t="s">
        <v>20</v>
      </c>
      <c r="AI19" s="46">
        <f>_xlfn.AGGREGATE(9,6,C19:AG19)</f>
        <v>1</v>
      </c>
      <c r="AJ19" s="28"/>
    </row>
    <row r="20" spans="2:38" hidden="1" x14ac:dyDescent="0.15">
      <c r="B20" s="60" t="s">
        <v>35</v>
      </c>
      <c r="C20" s="44" t="e">
        <f>IF(AND(DAY(C10)&gt;=8,DAY(C10)&lt;=14,C11="土"),1,0)</f>
        <v>#VALUE!</v>
      </c>
      <c r="D20" s="44" t="e">
        <f t="shared" ref="D20:AG20" si="5">IF(AND(DAY(D10)&gt;=8,DAY(D10)&lt;=14,D11="土"),1,0)</f>
        <v>#VALUE!</v>
      </c>
      <c r="E20" s="44" t="e">
        <f t="shared" si="5"/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>
        <f t="shared" si="5"/>
        <v>0</v>
      </c>
      <c r="K20" s="44">
        <f t="shared" si="5"/>
        <v>0</v>
      </c>
      <c r="L20" s="44">
        <f t="shared" si="5"/>
        <v>1</v>
      </c>
      <c r="M20" s="44">
        <f t="shared" si="5"/>
        <v>0</v>
      </c>
      <c r="N20" s="44">
        <f t="shared" si="5"/>
        <v>0</v>
      </c>
      <c r="O20" s="44">
        <f t="shared" si="5"/>
        <v>0</v>
      </c>
      <c r="P20" s="44">
        <f t="shared" si="5"/>
        <v>0</v>
      </c>
      <c r="Q20" s="44">
        <f t="shared" si="5"/>
        <v>0</v>
      </c>
      <c r="R20" s="44">
        <f t="shared" si="5"/>
        <v>0</v>
      </c>
      <c r="S20" s="44">
        <f t="shared" si="5"/>
        <v>0</v>
      </c>
      <c r="T20" s="44">
        <f t="shared" si="5"/>
        <v>0</v>
      </c>
      <c r="U20" s="44">
        <f t="shared" si="5"/>
        <v>0</v>
      </c>
      <c r="V20" s="44">
        <f t="shared" si="5"/>
        <v>0</v>
      </c>
      <c r="W20" s="44">
        <f t="shared" si="5"/>
        <v>0</v>
      </c>
      <c r="X20" s="44">
        <f t="shared" si="5"/>
        <v>0</v>
      </c>
      <c r="Y20" s="44">
        <f t="shared" si="5"/>
        <v>0</v>
      </c>
      <c r="Z20" s="44">
        <f t="shared" si="5"/>
        <v>0</v>
      </c>
      <c r="AA20" s="44">
        <f t="shared" si="5"/>
        <v>0</v>
      </c>
      <c r="AB20" s="44">
        <f t="shared" si="5"/>
        <v>0</v>
      </c>
      <c r="AC20" s="44">
        <f t="shared" si="5"/>
        <v>0</v>
      </c>
      <c r="AD20" s="44">
        <f t="shared" si="5"/>
        <v>0</v>
      </c>
      <c r="AE20" s="44">
        <f t="shared" si="5"/>
        <v>0</v>
      </c>
      <c r="AF20" s="44">
        <f t="shared" si="5"/>
        <v>0</v>
      </c>
      <c r="AG20" s="44">
        <f t="shared" si="5"/>
        <v>0</v>
      </c>
      <c r="AH20" s="45" t="s">
        <v>19</v>
      </c>
      <c r="AI20" s="46">
        <f>_xlfn.AGGREGATE(9,6,C20:AG20)</f>
        <v>1</v>
      </c>
      <c r="AJ20" s="28"/>
    </row>
    <row r="21" spans="2:38" hidden="1" x14ac:dyDescent="0.15">
      <c r="B21" s="60" t="s">
        <v>36</v>
      </c>
      <c r="C21" s="47" t="e">
        <f>IF(AND(DAY(C10)&gt;=8,DAY(C10)&lt;=14,C11="土",OR(C16="休",C16="雨")),1,0)</f>
        <v>#VALUE!</v>
      </c>
      <c r="D21" s="47" t="e">
        <f t="shared" ref="D21:AG21" si="6">IF(AND(DAY(D10)&gt;=8,DAY(D10)&lt;=14,D11="土",OR(D16="休",D16="雨")),1,0)</f>
        <v>#VALUE!</v>
      </c>
      <c r="E21" s="47" t="e">
        <f t="shared" si="6"/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>
        <f t="shared" si="6"/>
        <v>0</v>
      </c>
      <c r="K21" s="47">
        <f t="shared" si="6"/>
        <v>0</v>
      </c>
      <c r="L21" s="47">
        <f t="shared" si="6"/>
        <v>1</v>
      </c>
      <c r="M21" s="47">
        <f t="shared" si="6"/>
        <v>0</v>
      </c>
      <c r="N21" s="47">
        <f t="shared" si="6"/>
        <v>0</v>
      </c>
      <c r="O21" s="47">
        <f t="shared" si="6"/>
        <v>0</v>
      </c>
      <c r="P21" s="47">
        <f t="shared" si="6"/>
        <v>0</v>
      </c>
      <c r="Q21" s="47">
        <f t="shared" si="6"/>
        <v>0</v>
      </c>
      <c r="R21" s="47">
        <f t="shared" si="6"/>
        <v>0</v>
      </c>
      <c r="S21" s="47">
        <f t="shared" si="6"/>
        <v>0</v>
      </c>
      <c r="T21" s="47">
        <f t="shared" si="6"/>
        <v>0</v>
      </c>
      <c r="U21" s="47">
        <f t="shared" si="6"/>
        <v>0</v>
      </c>
      <c r="V21" s="47">
        <f t="shared" si="6"/>
        <v>0</v>
      </c>
      <c r="W21" s="47">
        <f t="shared" si="6"/>
        <v>0</v>
      </c>
      <c r="X21" s="47">
        <f t="shared" si="6"/>
        <v>0</v>
      </c>
      <c r="Y21" s="47">
        <f t="shared" si="6"/>
        <v>0</v>
      </c>
      <c r="Z21" s="47">
        <f t="shared" si="6"/>
        <v>0</v>
      </c>
      <c r="AA21" s="47">
        <f t="shared" si="6"/>
        <v>0</v>
      </c>
      <c r="AB21" s="47">
        <f t="shared" si="6"/>
        <v>0</v>
      </c>
      <c r="AC21" s="47">
        <f t="shared" si="6"/>
        <v>0</v>
      </c>
      <c r="AD21" s="47">
        <f t="shared" si="6"/>
        <v>0</v>
      </c>
      <c r="AE21" s="47">
        <f t="shared" si="6"/>
        <v>0</v>
      </c>
      <c r="AF21" s="47">
        <f t="shared" si="6"/>
        <v>0</v>
      </c>
      <c r="AG21" s="47">
        <f t="shared" si="6"/>
        <v>0</v>
      </c>
      <c r="AH21" s="48" t="s">
        <v>20</v>
      </c>
      <c r="AI21" s="46">
        <f>_xlfn.AGGREGATE(9,6,C21:AG21)</f>
        <v>1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idden="1" x14ac:dyDescent="0.15">
      <c r="C23" s="2">
        <f>YEAR(C26)</f>
        <v>2025</v>
      </c>
      <c r="D23" s="2">
        <f>MONTH(C26)</f>
        <v>6</v>
      </c>
    </row>
    <row r="24" spans="2:38" x14ac:dyDescent="0.15">
      <c r="B24" s="6" t="s">
        <v>14</v>
      </c>
      <c r="C24" s="116">
        <f>C26</f>
        <v>45809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</row>
    <row r="25" spans="2:38" hidden="1" x14ac:dyDescent="0.15">
      <c r="B25" s="34"/>
      <c r="C25" s="22">
        <f>DATE($C23,$D23,1)</f>
        <v>45809</v>
      </c>
      <c r="D25" s="22">
        <f>C25+1</f>
        <v>45810</v>
      </c>
      <c r="E25" s="22">
        <f t="shared" ref="E25:AG25" si="7">D25+1</f>
        <v>45811</v>
      </c>
      <c r="F25" s="22">
        <f t="shared" si="7"/>
        <v>45812</v>
      </c>
      <c r="G25" s="22">
        <f t="shared" si="7"/>
        <v>45813</v>
      </c>
      <c r="H25" s="22">
        <f t="shared" si="7"/>
        <v>45814</v>
      </c>
      <c r="I25" s="22">
        <f t="shared" si="7"/>
        <v>45815</v>
      </c>
      <c r="J25" s="22">
        <f t="shared" si="7"/>
        <v>45816</v>
      </c>
      <c r="K25" s="22">
        <f t="shared" si="7"/>
        <v>45817</v>
      </c>
      <c r="L25" s="22">
        <f t="shared" si="7"/>
        <v>45818</v>
      </c>
      <c r="M25" s="22">
        <f t="shared" si="7"/>
        <v>45819</v>
      </c>
      <c r="N25" s="22">
        <f t="shared" si="7"/>
        <v>45820</v>
      </c>
      <c r="O25" s="22">
        <f t="shared" si="7"/>
        <v>45821</v>
      </c>
      <c r="P25" s="22">
        <f t="shared" si="7"/>
        <v>45822</v>
      </c>
      <c r="Q25" s="22">
        <f t="shared" si="7"/>
        <v>45823</v>
      </c>
      <c r="R25" s="22">
        <f t="shared" si="7"/>
        <v>45824</v>
      </c>
      <c r="S25" s="22">
        <f t="shared" si="7"/>
        <v>45825</v>
      </c>
      <c r="T25" s="22">
        <f t="shared" si="7"/>
        <v>45826</v>
      </c>
      <c r="U25" s="22">
        <f t="shared" si="7"/>
        <v>45827</v>
      </c>
      <c r="V25" s="22">
        <f t="shared" si="7"/>
        <v>45828</v>
      </c>
      <c r="W25" s="22">
        <f t="shared" si="7"/>
        <v>45829</v>
      </c>
      <c r="X25" s="22">
        <f t="shared" si="7"/>
        <v>45830</v>
      </c>
      <c r="Y25" s="22">
        <f t="shared" si="7"/>
        <v>45831</v>
      </c>
      <c r="Z25" s="22">
        <f t="shared" si="7"/>
        <v>45832</v>
      </c>
      <c r="AA25" s="22">
        <f t="shared" si="7"/>
        <v>45833</v>
      </c>
      <c r="AB25" s="22">
        <f t="shared" si="7"/>
        <v>45834</v>
      </c>
      <c r="AC25" s="22">
        <f t="shared" si="7"/>
        <v>45835</v>
      </c>
      <c r="AD25" s="22">
        <f t="shared" si="7"/>
        <v>45836</v>
      </c>
      <c r="AE25" s="22">
        <f t="shared" si="7"/>
        <v>45837</v>
      </c>
      <c r="AF25" s="22">
        <f t="shared" si="7"/>
        <v>45838</v>
      </c>
      <c r="AG25" s="22">
        <f t="shared" si="7"/>
        <v>45839</v>
      </c>
      <c r="AH25" s="35"/>
      <c r="AI25" s="36"/>
    </row>
    <row r="26" spans="2:38" x14ac:dyDescent="0.15">
      <c r="B26" s="20" t="s">
        <v>15</v>
      </c>
      <c r="C26" s="37">
        <f>IF(EDATE(C9,1)&gt;$G$5,"",EDATE(C9,1))</f>
        <v>45809</v>
      </c>
      <c r="D26" s="22">
        <f>IF(D25&gt;$G$5,"",IF(C26=EOMONTH(DATE($C23,$D23,1),0),"",IF(C26="","",C26+1)))</f>
        <v>45810</v>
      </c>
      <c r="E26" s="22">
        <f t="shared" ref="E26:AG26" si="8">IF(E25&gt;$G$5,"",IF(D26=EOMONTH(DATE($C23,$D23,1),0),"",IF(D26="","",D26+1)))</f>
        <v>45811</v>
      </c>
      <c r="F26" s="22">
        <f t="shared" si="8"/>
        <v>45812</v>
      </c>
      <c r="G26" s="22">
        <f t="shared" si="8"/>
        <v>45813</v>
      </c>
      <c r="H26" s="22">
        <f t="shared" si="8"/>
        <v>45814</v>
      </c>
      <c r="I26" s="22">
        <f t="shared" si="8"/>
        <v>45815</v>
      </c>
      <c r="J26" s="22">
        <f t="shared" si="8"/>
        <v>45816</v>
      </c>
      <c r="K26" s="22">
        <f t="shared" si="8"/>
        <v>45817</v>
      </c>
      <c r="L26" s="22">
        <f t="shared" si="8"/>
        <v>45818</v>
      </c>
      <c r="M26" s="22">
        <f t="shared" si="8"/>
        <v>45819</v>
      </c>
      <c r="N26" s="22">
        <f t="shared" si="8"/>
        <v>45820</v>
      </c>
      <c r="O26" s="22">
        <f t="shared" si="8"/>
        <v>45821</v>
      </c>
      <c r="P26" s="22">
        <f t="shared" si="8"/>
        <v>45822</v>
      </c>
      <c r="Q26" s="22">
        <f t="shared" si="8"/>
        <v>45823</v>
      </c>
      <c r="R26" s="22">
        <f t="shared" si="8"/>
        <v>45824</v>
      </c>
      <c r="S26" s="22">
        <f t="shared" si="8"/>
        <v>45825</v>
      </c>
      <c r="T26" s="22">
        <f t="shared" si="8"/>
        <v>45826</v>
      </c>
      <c r="U26" s="22">
        <f t="shared" si="8"/>
        <v>45827</v>
      </c>
      <c r="V26" s="22">
        <f t="shared" si="8"/>
        <v>45828</v>
      </c>
      <c r="W26" s="22">
        <f t="shared" si="8"/>
        <v>45829</v>
      </c>
      <c r="X26" s="22">
        <f t="shared" si="8"/>
        <v>45830</v>
      </c>
      <c r="Y26" s="22">
        <f t="shared" si="8"/>
        <v>45831</v>
      </c>
      <c r="Z26" s="22">
        <f t="shared" si="8"/>
        <v>45832</v>
      </c>
      <c r="AA26" s="22">
        <f>IF(AA25&gt;$G$5,"",IF(Z26=EOMONTH(DATE($C23,$D23,1),0),"",IF(Z26="","",Z26+1)))</f>
        <v>45833</v>
      </c>
      <c r="AB26" s="22">
        <f t="shared" si="8"/>
        <v>45834</v>
      </c>
      <c r="AC26" s="22">
        <f t="shared" si="8"/>
        <v>45835</v>
      </c>
      <c r="AD26" s="22">
        <f t="shared" si="8"/>
        <v>45836</v>
      </c>
      <c r="AE26" s="22">
        <f t="shared" si="8"/>
        <v>45837</v>
      </c>
      <c r="AF26" s="22">
        <f t="shared" si="8"/>
        <v>45838</v>
      </c>
      <c r="AG26" s="22" t="str">
        <f t="shared" si="8"/>
        <v/>
      </c>
      <c r="AH26" s="23" t="s">
        <v>16</v>
      </c>
      <c r="AI26" s="59">
        <f>+COUNTIFS(C27:AG27,"土",C28:AG28,"")+COUNTIFS(C27:AG27,"日",C28:AG28,"")</f>
        <v>9</v>
      </c>
    </row>
    <row r="27" spans="2:38" s="25" customFormat="1" x14ac:dyDescent="0.15">
      <c r="B27" s="38" t="s">
        <v>5</v>
      </c>
      <c r="C27" s="49" t="str">
        <f>IFERROR(TEXT(WEEKDAY(+C26),"aaa"),"")</f>
        <v>日</v>
      </c>
      <c r="D27" s="49" t="str">
        <f t="shared" ref="D27:AG27" si="9">IFERROR(TEXT(WEEKDAY(+D26),"aaa"),"")</f>
        <v>月</v>
      </c>
      <c r="E27" s="49" t="str">
        <f t="shared" si="9"/>
        <v>火</v>
      </c>
      <c r="F27" s="49" t="str">
        <f t="shared" si="9"/>
        <v>水</v>
      </c>
      <c r="G27" s="49" t="str">
        <f t="shared" si="9"/>
        <v>木</v>
      </c>
      <c r="H27" s="49" t="str">
        <f t="shared" si="9"/>
        <v>金</v>
      </c>
      <c r="I27" s="49" t="str">
        <f t="shared" si="9"/>
        <v>土</v>
      </c>
      <c r="J27" s="49" t="str">
        <f t="shared" si="9"/>
        <v>日</v>
      </c>
      <c r="K27" s="49" t="str">
        <f t="shared" si="9"/>
        <v>月</v>
      </c>
      <c r="L27" s="49" t="str">
        <f t="shared" si="9"/>
        <v>火</v>
      </c>
      <c r="M27" s="49" t="str">
        <f t="shared" si="9"/>
        <v>水</v>
      </c>
      <c r="N27" s="49" t="str">
        <f t="shared" si="9"/>
        <v>木</v>
      </c>
      <c r="O27" s="49" t="str">
        <f t="shared" si="9"/>
        <v>金</v>
      </c>
      <c r="P27" s="49" t="str">
        <f t="shared" si="9"/>
        <v>土</v>
      </c>
      <c r="Q27" s="49" t="str">
        <f t="shared" si="9"/>
        <v>日</v>
      </c>
      <c r="R27" s="49" t="str">
        <f t="shared" si="9"/>
        <v>月</v>
      </c>
      <c r="S27" s="49" t="str">
        <f t="shared" si="9"/>
        <v>火</v>
      </c>
      <c r="T27" s="49" t="str">
        <f t="shared" si="9"/>
        <v>水</v>
      </c>
      <c r="U27" s="49" t="str">
        <f t="shared" si="9"/>
        <v>木</v>
      </c>
      <c r="V27" s="49" t="str">
        <f t="shared" si="9"/>
        <v>金</v>
      </c>
      <c r="W27" s="49" t="str">
        <f t="shared" si="9"/>
        <v>土</v>
      </c>
      <c r="X27" s="49" t="str">
        <f t="shared" si="9"/>
        <v>日</v>
      </c>
      <c r="Y27" s="49" t="str">
        <f t="shared" si="9"/>
        <v>月</v>
      </c>
      <c r="Z27" s="49" t="str">
        <f t="shared" si="9"/>
        <v>火</v>
      </c>
      <c r="AA27" s="49" t="str">
        <f>IFERROR(TEXT(WEEKDAY(+AA26),"aaa"),"")</f>
        <v>水</v>
      </c>
      <c r="AB27" s="49" t="str">
        <f t="shared" si="9"/>
        <v>木</v>
      </c>
      <c r="AC27" s="49" t="str">
        <f t="shared" si="9"/>
        <v>金</v>
      </c>
      <c r="AD27" s="49" t="str">
        <f t="shared" si="9"/>
        <v>土</v>
      </c>
      <c r="AE27" s="49" t="str">
        <f t="shared" si="9"/>
        <v>日</v>
      </c>
      <c r="AF27" s="49" t="str">
        <f t="shared" si="9"/>
        <v>月</v>
      </c>
      <c r="AG27" s="49" t="str">
        <f t="shared" si="9"/>
        <v/>
      </c>
      <c r="AH27" s="23" t="s">
        <v>18</v>
      </c>
      <c r="AI27" s="59">
        <f>+COUNTIF(C28:AG28,"夏休")+COUNTIF(C28:AG28,"冬休")+COUNTIF(C28:AG28,"中止")</f>
        <v>0</v>
      </c>
      <c r="AL27" s="58"/>
    </row>
    <row r="28" spans="2:38" s="25" customFormat="1" ht="13.5" customHeight="1" x14ac:dyDescent="0.15">
      <c r="B28" s="83" t="s">
        <v>17</v>
      </c>
      <c r="C28" s="85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104"/>
      <c r="AH28" s="26" t="s">
        <v>2</v>
      </c>
      <c r="AI28" s="27">
        <f>COUNT(C26:AG26)-AI27</f>
        <v>30</v>
      </c>
      <c r="AL28" s="58"/>
    </row>
    <row r="29" spans="2:38" s="25" customFormat="1" ht="13.5" customHeight="1" x14ac:dyDescent="0.15">
      <c r="B29" s="84"/>
      <c r="C29" s="85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104"/>
      <c r="AH29" s="26" t="s">
        <v>6</v>
      </c>
      <c r="AI29" s="27">
        <f>+COUNTIF(C30:AG31,"休")</f>
        <v>9</v>
      </c>
      <c r="AJ29" s="28" t="str">
        <f>IF(AI30&gt;0.285,"",IF(AI29&lt;AI26,"←計画日数が足りません",""))</f>
        <v/>
      </c>
      <c r="AL29" s="58"/>
    </row>
    <row r="30" spans="2:38" s="25" customFormat="1" ht="13.5" customHeight="1" x14ac:dyDescent="0.15">
      <c r="B30" s="105" t="s">
        <v>0</v>
      </c>
      <c r="C30" s="119" t="s">
        <v>21</v>
      </c>
      <c r="D30" s="121"/>
      <c r="E30" s="117"/>
      <c r="F30" s="117"/>
      <c r="G30" s="121"/>
      <c r="H30" s="103"/>
      <c r="I30" s="103" t="s">
        <v>21</v>
      </c>
      <c r="J30" s="103" t="s">
        <v>21</v>
      </c>
      <c r="K30" s="103"/>
      <c r="L30" s="117"/>
      <c r="M30" s="117"/>
      <c r="N30" s="121"/>
      <c r="O30" s="103"/>
      <c r="P30" s="103" t="s">
        <v>21</v>
      </c>
      <c r="Q30" s="103" t="s">
        <v>21</v>
      </c>
      <c r="R30" s="103"/>
      <c r="S30" s="117"/>
      <c r="T30" s="121"/>
      <c r="U30" s="121"/>
      <c r="V30" s="103"/>
      <c r="W30" s="103" t="s">
        <v>21</v>
      </c>
      <c r="X30" s="103" t="s">
        <v>21</v>
      </c>
      <c r="Y30" s="103"/>
      <c r="Z30" s="107"/>
      <c r="AA30" s="107"/>
      <c r="AB30" s="103"/>
      <c r="AC30" s="103"/>
      <c r="AD30" s="103" t="s">
        <v>21</v>
      </c>
      <c r="AE30" s="103" t="s">
        <v>21</v>
      </c>
      <c r="AF30" s="103"/>
      <c r="AG30" s="109"/>
      <c r="AH30" s="26" t="s">
        <v>8</v>
      </c>
      <c r="AI30" s="29">
        <f>+AI29/AI28</f>
        <v>0.3</v>
      </c>
      <c r="AL30" s="58"/>
    </row>
    <row r="31" spans="2:38" s="25" customFormat="1" x14ac:dyDescent="0.15">
      <c r="B31" s="105"/>
      <c r="C31" s="120"/>
      <c r="D31" s="122"/>
      <c r="E31" s="118"/>
      <c r="F31" s="118"/>
      <c r="G31" s="122"/>
      <c r="H31" s="103"/>
      <c r="I31" s="103"/>
      <c r="J31" s="103"/>
      <c r="K31" s="103"/>
      <c r="L31" s="118"/>
      <c r="M31" s="118"/>
      <c r="N31" s="122"/>
      <c r="O31" s="103"/>
      <c r="P31" s="103"/>
      <c r="Q31" s="103"/>
      <c r="R31" s="103"/>
      <c r="S31" s="118"/>
      <c r="T31" s="122"/>
      <c r="U31" s="122"/>
      <c r="V31" s="103"/>
      <c r="W31" s="103"/>
      <c r="X31" s="103"/>
      <c r="Y31" s="103"/>
      <c r="Z31" s="107"/>
      <c r="AA31" s="107"/>
      <c r="AB31" s="103"/>
      <c r="AC31" s="103"/>
      <c r="AD31" s="103"/>
      <c r="AE31" s="103"/>
      <c r="AF31" s="103"/>
      <c r="AG31" s="109"/>
      <c r="AH31" s="26" t="s">
        <v>9</v>
      </c>
      <c r="AI31" s="27">
        <f>+COUNTA(C32:AG33)</f>
        <v>9</v>
      </c>
      <c r="AL31" s="58"/>
    </row>
    <row r="32" spans="2:38" s="25" customFormat="1" x14ac:dyDescent="0.15">
      <c r="B32" s="110" t="s">
        <v>7</v>
      </c>
      <c r="C32" s="124" t="s">
        <v>21</v>
      </c>
      <c r="D32" s="117"/>
      <c r="E32" s="117"/>
      <c r="F32" s="117"/>
      <c r="G32" s="117"/>
      <c r="H32" s="107"/>
      <c r="I32" s="107" t="s">
        <v>21</v>
      </c>
      <c r="J32" s="107" t="s">
        <v>21</v>
      </c>
      <c r="K32" s="107"/>
      <c r="L32" s="117"/>
      <c r="M32" s="117"/>
      <c r="N32" s="117"/>
      <c r="O32" s="107"/>
      <c r="P32" s="107" t="s">
        <v>21</v>
      </c>
      <c r="Q32" s="107" t="s">
        <v>21</v>
      </c>
      <c r="R32" s="107"/>
      <c r="S32" s="117"/>
      <c r="T32" s="117"/>
      <c r="U32" s="117"/>
      <c r="V32" s="107"/>
      <c r="W32" s="107" t="s">
        <v>21</v>
      </c>
      <c r="X32" s="107" t="s">
        <v>21</v>
      </c>
      <c r="Y32" s="107"/>
      <c r="Z32" s="118"/>
      <c r="AA32" s="118"/>
      <c r="AB32" s="107"/>
      <c r="AC32" s="107"/>
      <c r="AD32" s="107" t="s">
        <v>21</v>
      </c>
      <c r="AE32" s="107" t="s">
        <v>21</v>
      </c>
      <c r="AF32" s="107"/>
      <c r="AG32" s="114"/>
      <c r="AH32" s="30" t="s">
        <v>4</v>
      </c>
      <c r="AI32" s="31">
        <f>+AI31/AI28</f>
        <v>0.3</v>
      </c>
      <c r="AL32" s="15">
        <f>+COUNTIF(C30:AG31,"休")</f>
        <v>9</v>
      </c>
    </row>
    <row r="33" spans="2:38" s="25" customFormat="1" x14ac:dyDescent="0.15">
      <c r="B33" s="111"/>
      <c r="C33" s="125"/>
      <c r="D33" s="123"/>
      <c r="E33" s="123"/>
      <c r="F33" s="123"/>
      <c r="G33" s="123"/>
      <c r="H33" s="108"/>
      <c r="I33" s="108"/>
      <c r="J33" s="108"/>
      <c r="K33" s="108"/>
      <c r="L33" s="123"/>
      <c r="M33" s="123"/>
      <c r="N33" s="123"/>
      <c r="O33" s="108"/>
      <c r="P33" s="108"/>
      <c r="Q33" s="108"/>
      <c r="R33" s="108"/>
      <c r="S33" s="123"/>
      <c r="T33" s="123"/>
      <c r="U33" s="123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15"/>
      <c r="AH33" s="32" t="s">
        <v>13</v>
      </c>
      <c r="AI33" s="33" t="str">
        <f>IF(7&gt;AI28,"対象外",IF(AI31&gt;=AI26,"OK","NG"))</f>
        <v>OK</v>
      </c>
      <c r="AJ33" s="28" t="str">
        <f>IF(AI33="対象外","←７日間に満たない期間は達成判定の対象外",IF(AI33="NG","←月単位未達成","←月単位達成"))</f>
        <v>←月単位達成</v>
      </c>
      <c r="AL33" s="57" t="str">
        <f>IF(7&gt;AI28,"対象外",IF(AL32&gt;=AI26,"OK","NG"))</f>
        <v>OK</v>
      </c>
    </row>
    <row r="34" spans="2:38" hidden="1" x14ac:dyDescent="0.15">
      <c r="B34" s="60" t="s">
        <v>33</v>
      </c>
      <c r="C34" s="44">
        <f t="shared" ref="C34:AG34" si="10">IF(AND(DAY(C26)&gt;=22,DAY(C26)&lt;=28,C27="土"),1,0)</f>
        <v>0</v>
      </c>
      <c r="D34" s="44">
        <f t="shared" si="10"/>
        <v>0</v>
      </c>
      <c r="E34" s="44">
        <f t="shared" si="10"/>
        <v>0</v>
      </c>
      <c r="F34" s="44">
        <f t="shared" si="10"/>
        <v>0</v>
      </c>
      <c r="G34" s="44">
        <f t="shared" si="10"/>
        <v>0</v>
      </c>
      <c r="H34" s="44">
        <f t="shared" si="10"/>
        <v>0</v>
      </c>
      <c r="I34" s="44">
        <f t="shared" si="10"/>
        <v>0</v>
      </c>
      <c r="J34" s="44">
        <f t="shared" si="10"/>
        <v>0</v>
      </c>
      <c r="K34" s="44">
        <f t="shared" si="10"/>
        <v>0</v>
      </c>
      <c r="L34" s="44">
        <f t="shared" si="10"/>
        <v>0</v>
      </c>
      <c r="M34" s="44">
        <f t="shared" si="10"/>
        <v>0</v>
      </c>
      <c r="N34" s="44">
        <f t="shared" si="10"/>
        <v>0</v>
      </c>
      <c r="O34" s="44">
        <f t="shared" si="10"/>
        <v>0</v>
      </c>
      <c r="P34" s="44">
        <f t="shared" si="10"/>
        <v>0</v>
      </c>
      <c r="Q34" s="44">
        <f t="shared" si="10"/>
        <v>0</v>
      </c>
      <c r="R34" s="44">
        <f t="shared" si="10"/>
        <v>0</v>
      </c>
      <c r="S34" s="44">
        <f t="shared" si="10"/>
        <v>0</v>
      </c>
      <c r="T34" s="44">
        <f t="shared" si="10"/>
        <v>0</v>
      </c>
      <c r="U34" s="44">
        <f t="shared" si="10"/>
        <v>0</v>
      </c>
      <c r="V34" s="44">
        <f t="shared" si="10"/>
        <v>0</v>
      </c>
      <c r="W34" s="44">
        <f t="shared" si="10"/>
        <v>0</v>
      </c>
      <c r="X34" s="44">
        <f t="shared" si="10"/>
        <v>0</v>
      </c>
      <c r="Y34" s="44">
        <f t="shared" si="10"/>
        <v>0</v>
      </c>
      <c r="Z34" s="44">
        <f t="shared" si="10"/>
        <v>0</v>
      </c>
      <c r="AA34" s="44">
        <f t="shared" si="10"/>
        <v>0</v>
      </c>
      <c r="AB34" s="44">
        <f t="shared" si="10"/>
        <v>0</v>
      </c>
      <c r="AC34" s="44">
        <f t="shared" si="10"/>
        <v>0</v>
      </c>
      <c r="AD34" s="44">
        <f t="shared" si="10"/>
        <v>1</v>
      </c>
      <c r="AE34" s="44">
        <f t="shared" si="10"/>
        <v>0</v>
      </c>
      <c r="AF34" s="44">
        <f t="shared" si="10"/>
        <v>0</v>
      </c>
      <c r="AG34" s="44" t="e">
        <f t="shared" si="10"/>
        <v>#VALUE!</v>
      </c>
      <c r="AH34" s="45" t="s">
        <v>19</v>
      </c>
      <c r="AI34" s="46">
        <f>_xlfn.AGGREGATE(9,6,C34:AG34)</f>
        <v>1</v>
      </c>
      <c r="AJ34" s="28"/>
    </row>
    <row r="35" spans="2:38" hidden="1" x14ac:dyDescent="0.15">
      <c r="B35" s="60" t="s">
        <v>34</v>
      </c>
      <c r="C35" s="47">
        <f t="shared" ref="C35:AB35" si="11">IF(AND(DAY(C26)&gt;=22,DAY(C26)&lt;=28,C27="土",OR(C32="休",C32="雨")),1,0)</f>
        <v>0</v>
      </c>
      <c r="D35" s="47">
        <f t="shared" si="11"/>
        <v>0</v>
      </c>
      <c r="E35" s="47">
        <f t="shared" si="11"/>
        <v>0</v>
      </c>
      <c r="F35" s="47">
        <f t="shared" si="11"/>
        <v>0</v>
      </c>
      <c r="G35" s="47">
        <f t="shared" si="11"/>
        <v>0</v>
      </c>
      <c r="H35" s="47">
        <f t="shared" si="11"/>
        <v>0</v>
      </c>
      <c r="I35" s="47">
        <f t="shared" si="11"/>
        <v>0</v>
      </c>
      <c r="J35" s="47">
        <f t="shared" si="11"/>
        <v>0</v>
      </c>
      <c r="K35" s="47">
        <f t="shared" si="11"/>
        <v>0</v>
      </c>
      <c r="L35" s="47">
        <f t="shared" si="11"/>
        <v>0</v>
      </c>
      <c r="M35" s="47">
        <f t="shared" si="11"/>
        <v>0</v>
      </c>
      <c r="N35" s="47">
        <f t="shared" si="11"/>
        <v>0</v>
      </c>
      <c r="O35" s="47">
        <f t="shared" si="11"/>
        <v>0</v>
      </c>
      <c r="P35" s="47">
        <f t="shared" si="11"/>
        <v>0</v>
      </c>
      <c r="Q35" s="47">
        <f t="shared" si="11"/>
        <v>0</v>
      </c>
      <c r="R35" s="47">
        <f t="shared" si="11"/>
        <v>0</v>
      </c>
      <c r="S35" s="47">
        <f t="shared" si="11"/>
        <v>0</v>
      </c>
      <c r="T35" s="47">
        <f t="shared" si="11"/>
        <v>0</v>
      </c>
      <c r="U35" s="47">
        <f t="shared" si="11"/>
        <v>0</v>
      </c>
      <c r="V35" s="47">
        <f t="shared" si="11"/>
        <v>0</v>
      </c>
      <c r="W35" s="47">
        <f t="shared" si="11"/>
        <v>0</v>
      </c>
      <c r="X35" s="47">
        <f t="shared" si="11"/>
        <v>0</v>
      </c>
      <c r="Y35" s="47">
        <f t="shared" si="11"/>
        <v>0</v>
      </c>
      <c r="Z35" s="47">
        <f t="shared" si="11"/>
        <v>0</v>
      </c>
      <c r="AA35" s="47">
        <f t="shared" si="11"/>
        <v>0</v>
      </c>
      <c r="AB35" s="47">
        <f t="shared" si="11"/>
        <v>0</v>
      </c>
      <c r="AC35" s="47">
        <f t="shared" ref="AC35:AG35" si="12">IF(AND(DAY(AC26)&gt;=22,DAY(AC26)&lt;=28,AC27="土",OR(AC32="休",AC32="雨")),1,0)</f>
        <v>0</v>
      </c>
      <c r="AD35" s="47">
        <f t="shared" si="12"/>
        <v>1</v>
      </c>
      <c r="AE35" s="47">
        <f t="shared" si="12"/>
        <v>0</v>
      </c>
      <c r="AF35" s="47">
        <f t="shared" si="12"/>
        <v>0</v>
      </c>
      <c r="AG35" s="47" t="e">
        <f t="shared" si="12"/>
        <v>#VALUE!</v>
      </c>
      <c r="AH35" s="48" t="s">
        <v>20</v>
      </c>
      <c r="AI35" s="46">
        <f>_xlfn.AGGREGATE(9,6,C35:AG35)</f>
        <v>1</v>
      </c>
      <c r="AJ35" s="28"/>
    </row>
    <row r="36" spans="2:38" hidden="1" x14ac:dyDescent="0.15">
      <c r="B36" s="60" t="s">
        <v>35</v>
      </c>
      <c r="C36" s="44">
        <f>IF(AND(DAY(C26)&gt;=8,DAY(C26)&lt;=14,C27="土"),1,0)</f>
        <v>0</v>
      </c>
      <c r="D36" s="44">
        <f>IF(AND(DAY(D26)&gt;=8,DAY(D26)&lt;=14,D27="土"),1,0)</f>
        <v>0</v>
      </c>
      <c r="E36" s="44">
        <f t="shared" ref="E36:AG36" si="13">IF(AND(DAY(E26)&gt;=8,DAY(E26)&lt;=14,E27="土"),1,0)</f>
        <v>0</v>
      </c>
      <c r="F36" s="44">
        <f t="shared" si="13"/>
        <v>0</v>
      </c>
      <c r="G36" s="44">
        <f t="shared" si="13"/>
        <v>0</v>
      </c>
      <c r="H36" s="44">
        <f t="shared" si="13"/>
        <v>0</v>
      </c>
      <c r="I36" s="44">
        <f t="shared" si="13"/>
        <v>0</v>
      </c>
      <c r="J36" s="44">
        <f t="shared" si="13"/>
        <v>0</v>
      </c>
      <c r="K36" s="44">
        <f t="shared" si="13"/>
        <v>0</v>
      </c>
      <c r="L36" s="44">
        <f t="shared" si="13"/>
        <v>0</v>
      </c>
      <c r="M36" s="44">
        <f t="shared" si="13"/>
        <v>0</v>
      </c>
      <c r="N36" s="44">
        <f t="shared" si="13"/>
        <v>0</v>
      </c>
      <c r="O36" s="44">
        <f t="shared" si="13"/>
        <v>0</v>
      </c>
      <c r="P36" s="44">
        <f t="shared" si="13"/>
        <v>1</v>
      </c>
      <c r="Q36" s="44">
        <f t="shared" si="13"/>
        <v>0</v>
      </c>
      <c r="R36" s="44">
        <f t="shared" si="13"/>
        <v>0</v>
      </c>
      <c r="S36" s="44">
        <f t="shared" si="13"/>
        <v>0</v>
      </c>
      <c r="T36" s="44">
        <f t="shared" si="13"/>
        <v>0</v>
      </c>
      <c r="U36" s="44">
        <f t="shared" si="13"/>
        <v>0</v>
      </c>
      <c r="V36" s="44">
        <f t="shared" si="13"/>
        <v>0</v>
      </c>
      <c r="W36" s="44">
        <f t="shared" si="13"/>
        <v>0</v>
      </c>
      <c r="X36" s="44">
        <f t="shared" si="13"/>
        <v>0</v>
      </c>
      <c r="Y36" s="44">
        <f t="shared" si="13"/>
        <v>0</v>
      </c>
      <c r="Z36" s="44">
        <f t="shared" si="13"/>
        <v>0</v>
      </c>
      <c r="AA36" s="44">
        <f t="shared" si="13"/>
        <v>0</v>
      </c>
      <c r="AB36" s="44">
        <f t="shared" si="13"/>
        <v>0</v>
      </c>
      <c r="AC36" s="44">
        <f t="shared" si="13"/>
        <v>0</v>
      </c>
      <c r="AD36" s="44">
        <f t="shared" si="13"/>
        <v>0</v>
      </c>
      <c r="AE36" s="44">
        <f t="shared" si="13"/>
        <v>0</v>
      </c>
      <c r="AF36" s="44">
        <f t="shared" si="13"/>
        <v>0</v>
      </c>
      <c r="AG36" s="44" t="e">
        <f t="shared" si="13"/>
        <v>#VALUE!</v>
      </c>
      <c r="AH36" s="45" t="s">
        <v>19</v>
      </c>
      <c r="AI36" s="46">
        <f>_xlfn.AGGREGATE(9,6,C36:AG36)</f>
        <v>1</v>
      </c>
      <c r="AJ36" s="28"/>
    </row>
    <row r="37" spans="2:38" hidden="1" x14ac:dyDescent="0.15">
      <c r="B37" s="60" t="s">
        <v>36</v>
      </c>
      <c r="C37" s="47">
        <f>IF(AND(DAY(C26)&gt;=8,DAY(C26)&lt;=14,C27="土",OR(C32="休",C32="雨")),1,0)</f>
        <v>0</v>
      </c>
      <c r="D37" s="47">
        <f>IF(AND(DAY(D26)&gt;=8,DAY(D26)&lt;=14,D27="土",OR(D32="休",D32="雨")),1,0)</f>
        <v>0</v>
      </c>
      <c r="E37" s="47">
        <f t="shared" ref="E37:AG37" si="14">IF(AND(DAY(E26)&gt;=8,DAY(E26)&lt;=14,E27="土",OR(E32="休",E32="雨")),1,0)</f>
        <v>0</v>
      </c>
      <c r="F37" s="47">
        <f t="shared" si="14"/>
        <v>0</v>
      </c>
      <c r="G37" s="47">
        <f t="shared" si="14"/>
        <v>0</v>
      </c>
      <c r="H37" s="47">
        <f t="shared" si="14"/>
        <v>0</v>
      </c>
      <c r="I37" s="47">
        <f t="shared" si="14"/>
        <v>0</v>
      </c>
      <c r="J37" s="47">
        <f t="shared" si="14"/>
        <v>0</v>
      </c>
      <c r="K37" s="47">
        <f t="shared" si="14"/>
        <v>0</v>
      </c>
      <c r="L37" s="47">
        <f t="shared" si="14"/>
        <v>0</v>
      </c>
      <c r="M37" s="47">
        <f t="shared" si="14"/>
        <v>0</v>
      </c>
      <c r="N37" s="47">
        <f t="shared" si="14"/>
        <v>0</v>
      </c>
      <c r="O37" s="47">
        <f t="shared" si="14"/>
        <v>0</v>
      </c>
      <c r="P37" s="47">
        <f t="shared" si="14"/>
        <v>1</v>
      </c>
      <c r="Q37" s="47">
        <f t="shared" si="14"/>
        <v>0</v>
      </c>
      <c r="R37" s="47">
        <f t="shared" si="14"/>
        <v>0</v>
      </c>
      <c r="S37" s="47">
        <f t="shared" si="14"/>
        <v>0</v>
      </c>
      <c r="T37" s="47">
        <f t="shared" si="14"/>
        <v>0</v>
      </c>
      <c r="U37" s="47">
        <f t="shared" si="14"/>
        <v>0</v>
      </c>
      <c r="V37" s="47">
        <f t="shared" si="14"/>
        <v>0</v>
      </c>
      <c r="W37" s="47">
        <f t="shared" si="14"/>
        <v>0</v>
      </c>
      <c r="X37" s="47">
        <f t="shared" si="14"/>
        <v>0</v>
      </c>
      <c r="Y37" s="47">
        <f t="shared" si="14"/>
        <v>0</v>
      </c>
      <c r="Z37" s="47">
        <f t="shared" si="14"/>
        <v>0</v>
      </c>
      <c r="AA37" s="47">
        <f t="shared" si="14"/>
        <v>0</v>
      </c>
      <c r="AB37" s="47">
        <f t="shared" si="14"/>
        <v>0</v>
      </c>
      <c r="AC37" s="47">
        <f t="shared" si="14"/>
        <v>0</v>
      </c>
      <c r="AD37" s="47">
        <f t="shared" si="14"/>
        <v>0</v>
      </c>
      <c r="AE37" s="47">
        <f t="shared" si="14"/>
        <v>0</v>
      </c>
      <c r="AF37" s="47">
        <f t="shared" si="14"/>
        <v>0</v>
      </c>
      <c r="AG37" s="47" t="e">
        <f t="shared" si="14"/>
        <v>#VALUE!</v>
      </c>
      <c r="AH37" s="48" t="s">
        <v>20</v>
      </c>
      <c r="AI37" s="46">
        <f>_xlfn.AGGREGATE(9,6,C37:AG37)</f>
        <v>1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>
        <f>YEAR(C42)</f>
        <v>2025</v>
      </c>
      <c r="D39" s="2">
        <f>MONTH(C42)</f>
        <v>7</v>
      </c>
    </row>
    <row r="40" spans="2:38" x14ac:dyDescent="0.15">
      <c r="B40" s="6" t="s">
        <v>14</v>
      </c>
      <c r="C40" s="116">
        <f>C42</f>
        <v>45839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2"/>
    </row>
    <row r="41" spans="2:38" hidden="1" x14ac:dyDescent="0.15">
      <c r="B41" s="34"/>
      <c r="C41" s="22">
        <f>DATE($C39,$D39,1)</f>
        <v>45839</v>
      </c>
      <c r="D41" s="22">
        <f t="shared" ref="D41:AG41" si="15">C41+1</f>
        <v>45840</v>
      </c>
      <c r="E41" s="22">
        <f t="shared" si="15"/>
        <v>45841</v>
      </c>
      <c r="F41" s="22">
        <f t="shared" si="15"/>
        <v>45842</v>
      </c>
      <c r="G41" s="22">
        <f t="shared" si="15"/>
        <v>45843</v>
      </c>
      <c r="H41" s="22">
        <f t="shared" si="15"/>
        <v>45844</v>
      </c>
      <c r="I41" s="22">
        <f t="shared" si="15"/>
        <v>45845</v>
      </c>
      <c r="J41" s="22">
        <f t="shared" si="15"/>
        <v>45846</v>
      </c>
      <c r="K41" s="22">
        <f t="shared" si="15"/>
        <v>45847</v>
      </c>
      <c r="L41" s="22">
        <f t="shared" si="15"/>
        <v>45848</v>
      </c>
      <c r="M41" s="22">
        <f t="shared" si="15"/>
        <v>45849</v>
      </c>
      <c r="N41" s="22">
        <f t="shared" si="15"/>
        <v>45850</v>
      </c>
      <c r="O41" s="22">
        <f t="shared" si="15"/>
        <v>45851</v>
      </c>
      <c r="P41" s="22">
        <f t="shared" si="15"/>
        <v>45852</v>
      </c>
      <c r="Q41" s="22">
        <f t="shared" si="15"/>
        <v>45853</v>
      </c>
      <c r="R41" s="22">
        <f t="shared" si="15"/>
        <v>45854</v>
      </c>
      <c r="S41" s="22">
        <f t="shared" si="15"/>
        <v>45855</v>
      </c>
      <c r="T41" s="22">
        <f t="shared" si="15"/>
        <v>45856</v>
      </c>
      <c r="U41" s="22">
        <f t="shared" si="15"/>
        <v>45857</v>
      </c>
      <c r="V41" s="22">
        <f t="shared" si="15"/>
        <v>45858</v>
      </c>
      <c r="W41" s="22">
        <f t="shared" si="15"/>
        <v>45859</v>
      </c>
      <c r="X41" s="22">
        <f t="shared" si="15"/>
        <v>45860</v>
      </c>
      <c r="Y41" s="22">
        <f t="shared" si="15"/>
        <v>45861</v>
      </c>
      <c r="Z41" s="22">
        <f t="shared" si="15"/>
        <v>45862</v>
      </c>
      <c r="AA41" s="22">
        <f t="shared" si="15"/>
        <v>45863</v>
      </c>
      <c r="AB41" s="22">
        <f t="shared" si="15"/>
        <v>45864</v>
      </c>
      <c r="AC41" s="22">
        <f t="shared" si="15"/>
        <v>45865</v>
      </c>
      <c r="AD41" s="22">
        <f t="shared" si="15"/>
        <v>45866</v>
      </c>
      <c r="AE41" s="22">
        <f t="shared" si="15"/>
        <v>45867</v>
      </c>
      <c r="AF41" s="22">
        <f t="shared" si="15"/>
        <v>45868</v>
      </c>
      <c r="AG41" s="22">
        <f t="shared" si="15"/>
        <v>45869</v>
      </c>
      <c r="AH41" s="35"/>
      <c r="AI41" s="36"/>
    </row>
    <row r="42" spans="2:38" x14ac:dyDescent="0.15">
      <c r="B42" s="20" t="s">
        <v>15</v>
      </c>
      <c r="C42" s="37">
        <f>IF(EDATE(C25,1)&gt;$G$5,"",EDATE(C25,1))</f>
        <v>45839</v>
      </c>
      <c r="D42" s="22">
        <f t="shared" ref="D42:AG42" si="16">IF(D41&gt;$G$5,"",IF(C42=EOMONTH(DATE($C39,$D39,1),0),"",IF(C42="","",C42+1)))</f>
        <v>45840</v>
      </c>
      <c r="E42" s="22">
        <f t="shared" si="16"/>
        <v>45841</v>
      </c>
      <c r="F42" s="22">
        <f t="shared" si="16"/>
        <v>45842</v>
      </c>
      <c r="G42" s="22">
        <f t="shared" si="16"/>
        <v>45843</v>
      </c>
      <c r="H42" s="22">
        <f t="shared" si="16"/>
        <v>45844</v>
      </c>
      <c r="I42" s="22">
        <f t="shared" si="16"/>
        <v>45845</v>
      </c>
      <c r="J42" s="22">
        <f t="shared" si="16"/>
        <v>45846</v>
      </c>
      <c r="K42" s="22">
        <f t="shared" si="16"/>
        <v>45847</v>
      </c>
      <c r="L42" s="22">
        <f t="shared" si="16"/>
        <v>45848</v>
      </c>
      <c r="M42" s="22">
        <f t="shared" si="16"/>
        <v>45849</v>
      </c>
      <c r="N42" s="22">
        <f t="shared" si="16"/>
        <v>45850</v>
      </c>
      <c r="O42" s="22">
        <f t="shared" si="16"/>
        <v>45851</v>
      </c>
      <c r="P42" s="22">
        <f t="shared" si="16"/>
        <v>45852</v>
      </c>
      <c r="Q42" s="22">
        <f t="shared" si="16"/>
        <v>45853</v>
      </c>
      <c r="R42" s="22">
        <f t="shared" si="16"/>
        <v>45854</v>
      </c>
      <c r="S42" s="22">
        <f t="shared" si="16"/>
        <v>45855</v>
      </c>
      <c r="T42" s="22">
        <f t="shared" si="16"/>
        <v>45856</v>
      </c>
      <c r="U42" s="22">
        <f t="shared" si="16"/>
        <v>45857</v>
      </c>
      <c r="V42" s="22">
        <f t="shared" si="16"/>
        <v>45858</v>
      </c>
      <c r="W42" s="22">
        <f t="shared" si="16"/>
        <v>45859</v>
      </c>
      <c r="X42" s="22">
        <f t="shared" si="16"/>
        <v>45860</v>
      </c>
      <c r="Y42" s="22">
        <f t="shared" si="16"/>
        <v>45861</v>
      </c>
      <c r="Z42" s="22">
        <f t="shared" si="16"/>
        <v>45862</v>
      </c>
      <c r="AA42" s="22">
        <f t="shared" si="16"/>
        <v>45863</v>
      </c>
      <c r="AB42" s="22">
        <f t="shared" si="16"/>
        <v>45864</v>
      </c>
      <c r="AC42" s="22">
        <f t="shared" si="16"/>
        <v>45865</v>
      </c>
      <c r="AD42" s="22">
        <f t="shared" si="16"/>
        <v>45866</v>
      </c>
      <c r="AE42" s="22">
        <f t="shared" si="16"/>
        <v>45867</v>
      </c>
      <c r="AF42" s="22">
        <f t="shared" si="16"/>
        <v>45868</v>
      </c>
      <c r="AG42" s="22">
        <f t="shared" si="16"/>
        <v>45869</v>
      </c>
      <c r="AH42" s="23" t="s">
        <v>16</v>
      </c>
      <c r="AI42" s="59">
        <f>+COUNTIFS(C43:AG43,"土",C44:AG44,"")+COUNTIFS(C43:AG43,"日",C44:AG44,"")</f>
        <v>8</v>
      </c>
    </row>
    <row r="43" spans="2:38" s="25" customFormat="1" x14ac:dyDescent="0.15">
      <c r="B43" s="38" t="s">
        <v>5</v>
      </c>
      <c r="C43" s="49" t="str">
        <f>IFERROR(TEXT(WEEKDAY(+C42),"aaa"),"")</f>
        <v>火</v>
      </c>
      <c r="D43" s="49" t="str">
        <f t="shared" ref="D43:AG43" si="17">IFERROR(TEXT(WEEKDAY(+D42),"aaa"),"")</f>
        <v>水</v>
      </c>
      <c r="E43" s="49" t="str">
        <f t="shared" si="17"/>
        <v>木</v>
      </c>
      <c r="F43" s="49" t="str">
        <f t="shared" si="17"/>
        <v>金</v>
      </c>
      <c r="G43" s="49" t="str">
        <f t="shared" si="17"/>
        <v>土</v>
      </c>
      <c r="H43" s="49" t="str">
        <f t="shared" si="17"/>
        <v>日</v>
      </c>
      <c r="I43" s="49" t="str">
        <f t="shared" si="17"/>
        <v>月</v>
      </c>
      <c r="J43" s="49" t="str">
        <f t="shared" si="17"/>
        <v>火</v>
      </c>
      <c r="K43" s="49" t="str">
        <f t="shared" si="17"/>
        <v>水</v>
      </c>
      <c r="L43" s="49" t="str">
        <f t="shared" si="17"/>
        <v>木</v>
      </c>
      <c r="M43" s="49" t="str">
        <f t="shared" si="17"/>
        <v>金</v>
      </c>
      <c r="N43" s="49" t="str">
        <f t="shared" si="17"/>
        <v>土</v>
      </c>
      <c r="O43" s="49" t="str">
        <f t="shared" si="17"/>
        <v>日</v>
      </c>
      <c r="P43" s="49" t="str">
        <f t="shared" si="17"/>
        <v>月</v>
      </c>
      <c r="Q43" s="49" t="str">
        <f t="shared" si="17"/>
        <v>火</v>
      </c>
      <c r="R43" s="49" t="str">
        <f t="shared" si="17"/>
        <v>水</v>
      </c>
      <c r="S43" s="49" t="str">
        <f t="shared" si="17"/>
        <v>木</v>
      </c>
      <c r="T43" s="49" t="str">
        <f t="shared" si="17"/>
        <v>金</v>
      </c>
      <c r="U43" s="49" t="str">
        <f t="shared" si="17"/>
        <v>土</v>
      </c>
      <c r="V43" s="49" t="str">
        <f t="shared" si="17"/>
        <v>日</v>
      </c>
      <c r="W43" s="49" t="str">
        <f t="shared" si="17"/>
        <v>月</v>
      </c>
      <c r="X43" s="49" t="str">
        <f t="shared" si="17"/>
        <v>火</v>
      </c>
      <c r="Y43" s="49" t="str">
        <f t="shared" si="17"/>
        <v>水</v>
      </c>
      <c r="Z43" s="49" t="str">
        <f t="shared" si="17"/>
        <v>木</v>
      </c>
      <c r="AA43" s="49" t="str">
        <f t="shared" si="17"/>
        <v>金</v>
      </c>
      <c r="AB43" s="49" t="str">
        <f t="shared" si="17"/>
        <v>土</v>
      </c>
      <c r="AC43" s="49" t="str">
        <f t="shared" si="17"/>
        <v>日</v>
      </c>
      <c r="AD43" s="49" t="str">
        <f t="shared" si="17"/>
        <v>月</v>
      </c>
      <c r="AE43" s="49" t="str">
        <f t="shared" si="17"/>
        <v>火</v>
      </c>
      <c r="AF43" s="49" t="str">
        <f t="shared" si="17"/>
        <v>水</v>
      </c>
      <c r="AG43" s="49" t="str">
        <f t="shared" si="17"/>
        <v>木</v>
      </c>
      <c r="AH43" s="23" t="s">
        <v>18</v>
      </c>
      <c r="AI43" s="59">
        <f>+COUNTIF(C44:AG44,"夏休")+COUNTIF(C44:AG44,"冬休")+COUNTIF(C44:AG44,"中止")</f>
        <v>0</v>
      </c>
      <c r="AL43" s="58"/>
    </row>
    <row r="44" spans="2:38" s="25" customFormat="1" ht="13.5" customHeight="1" x14ac:dyDescent="0.15">
      <c r="B44" s="83" t="s">
        <v>17</v>
      </c>
      <c r="C44" s="85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104"/>
      <c r="AH44" s="26" t="s">
        <v>2</v>
      </c>
      <c r="AI44" s="27">
        <f>COUNT(C42:AG42)-AI43</f>
        <v>31</v>
      </c>
      <c r="AL44" s="58"/>
    </row>
    <row r="45" spans="2:38" s="25" customFormat="1" ht="13.5" customHeight="1" x14ac:dyDescent="0.15">
      <c r="B45" s="84"/>
      <c r="C45" s="85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104"/>
      <c r="AH45" s="26" t="s">
        <v>6</v>
      </c>
      <c r="AI45" s="27">
        <f>+COUNTIF(C46:AG47,"休")</f>
        <v>8</v>
      </c>
      <c r="AJ45" s="28" t="str">
        <f>IF(AI46&gt;0.285,"",IF(AI45&lt;AI42,"←計画日数が足りません",""))</f>
        <v/>
      </c>
      <c r="AL45" s="58"/>
    </row>
    <row r="46" spans="2:38" s="25" customFormat="1" ht="13.5" customHeight="1" x14ac:dyDescent="0.15">
      <c r="B46" s="105" t="s">
        <v>0</v>
      </c>
      <c r="C46" s="106"/>
      <c r="D46" s="103"/>
      <c r="E46" s="103"/>
      <c r="F46" s="103"/>
      <c r="G46" s="103" t="s">
        <v>21</v>
      </c>
      <c r="H46" s="103" t="s">
        <v>21</v>
      </c>
      <c r="I46" s="103"/>
      <c r="J46" s="107"/>
      <c r="K46" s="103"/>
      <c r="L46" s="103"/>
      <c r="M46" s="103"/>
      <c r="N46" s="103" t="s">
        <v>21</v>
      </c>
      <c r="O46" s="103" t="s">
        <v>21</v>
      </c>
      <c r="P46" s="103"/>
      <c r="Q46" s="107"/>
      <c r="R46" s="103"/>
      <c r="S46" s="103"/>
      <c r="T46" s="103"/>
      <c r="U46" s="103" t="s">
        <v>21</v>
      </c>
      <c r="V46" s="103" t="s">
        <v>21</v>
      </c>
      <c r="W46" s="103"/>
      <c r="X46" s="107"/>
      <c r="Y46" s="103"/>
      <c r="Z46" s="103"/>
      <c r="AA46" s="103"/>
      <c r="AB46" s="103" t="s">
        <v>21</v>
      </c>
      <c r="AC46" s="103" t="s">
        <v>21</v>
      </c>
      <c r="AD46" s="103"/>
      <c r="AE46" s="107"/>
      <c r="AF46" s="103"/>
      <c r="AG46" s="109"/>
      <c r="AH46" s="26" t="s">
        <v>8</v>
      </c>
      <c r="AI46" s="29">
        <f>+AI45/AI44</f>
        <v>0.25806451612903225</v>
      </c>
      <c r="AL46" s="58"/>
    </row>
    <row r="47" spans="2:38" s="25" customFormat="1" x14ac:dyDescent="0.15">
      <c r="B47" s="105"/>
      <c r="C47" s="106"/>
      <c r="D47" s="103"/>
      <c r="E47" s="103"/>
      <c r="F47" s="103"/>
      <c r="G47" s="103"/>
      <c r="H47" s="103"/>
      <c r="I47" s="103"/>
      <c r="J47" s="107"/>
      <c r="K47" s="103"/>
      <c r="L47" s="103"/>
      <c r="M47" s="103"/>
      <c r="N47" s="103"/>
      <c r="O47" s="103"/>
      <c r="P47" s="103"/>
      <c r="Q47" s="107"/>
      <c r="R47" s="103"/>
      <c r="S47" s="103"/>
      <c r="T47" s="103"/>
      <c r="U47" s="103"/>
      <c r="V47" s="103"/>
      <c r="W47" s="103"/>
      <c r="X47" s="107"/>
      <c r="Y47" s="103"/>
      <c r="Z47" s="103"/>
      <c r="AA47" s="103"/>
      <c r="AB47" s="103"/>
      <c r="AC47" s="103"/>
      <c r="AD47" s="103"/>
      <c r="AE47" s="107"/>
      <c r="AF47" s="103"/>
      <c r="AG47" s="109"/>
      <c r="AH47" s="26" t="s">
        <v>9</v>
      </c>
      <c r="AI47" s="27">
        <f>+COUNTA(C48:AG49)</f>
        <v>8</v>
      </c>
      <c r="AL47" s="58"/>
    </row>
    <row r="48" spans="2:38" s="25" customFormat="1" x14ac:dyDescent="0.15">
      <c r="B48" s="110" t="s">
        <v>7</v>
      </c>
      <c r="C48" s="112"/>
      <c r="D48" s="107"/>
      <c r="E48" s="107"/>
      <c r="F48" s="107"/>
      <c r="G48" s="107" t="s">
        <v>21</v>
      </c>
      <c r="H48" s="107" t="s">
        <v>21</v>
      </c>
      <c r="I48" s="107"/>
      <c r="J48" s="118"/>
      <c r="K48" s="107"/>
      <c r="L48" s="107"/>
      <c r="M48" s="107"/>
      <c r="N48" s="107" t="s">
        <v>21</v>
      </c>
      <c r="O48" s="107" t="s">
        <v>21</v>
      </c>
      <c r="P48" s="107"/>
      <c r="Q48" s="118"/>
      <c r="R48" s="107"/>
      <c r="S48" s="107"/>
      <c r="T48" s="107" t="s">
        <v>24</v>
      </c>
      <c r="U48" s="107" t="s">
        <v>21</v>
      </c>
      <c r="V48" s="107"/>
      <c r="W48" s="107"/>
      <c r="X48" s="118"/>
      <c r="Y48" s="107"/>
      <c r="Z48" s="107"/>
      <c r="AA48" s="107"/>
      <c r="AB48" s="107" t="s">
        <v>21</v>
      </c>
      <c r="AC48" s="107" t="s">
        <v>21</v>
      </c>
      <c r="AD48" s="107"/>
      <c r="AE48" s="118"/>
      <c r="AF48" s="107"/>
      <c r="AG48" s="114"/>
      <c r="AH48" s="30" t="s">
        <v>4</v>
      </c>
      <c r="AI48" s="31">
        <f>+AI47/AI44</f>
        <v>0.25806451612903225</v>
      </c>
      <c r="AL48" s="15">
        <f>+COUNTIF(C46:AG47,"休")</f>
        <v>8</v>
      </c>
    </row>
    <row r="49" spans="2:38" s="25" customFormat="1" x14ac:dyDescent="0.15">
      <c r="B49" s="111"/>
      <c r="C49" s="113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15"/>
      <c r="AH49" s="32" t="s">
        <v>13</v>
      </c>
      <c r="AI49" s="33" t="str">
        <f>IF(7&gt;AI44,"対象外",IF(AI47&gt;=AI42,"OK","NG"))</f>
        <v>OK</v>
      </c>
      <c r="AJ49" s="28" t="str">
        <f>IF(AI49="対象外","←７日間に満たない期間は達成判定の対象外",IF(AI49="NG","←月単位未達成","←月単位達成"))</f>
        <v>←月単位達成</v>
      </c>
      <c r="AL49" s="57" t="str">
        <f>IF(7&gt;AI44,"対象外",IF(AL48&gt;=AI42,"OK","NG"))</f>
        <v>OK</v>
      </c>
    </row>
    <row r="50" spans="2:38" hidden="1" x14ac:dyDescent="0.15">
      <c r="B50" s="60" t="s">
        <v>33</v>
      </c>
      <c r="C50" s="44">
        <f t="shared" ref="C50:AG50" si="18">IF(AND(DAY(C42)&gt;=22,DAY(C42)&lt;=28,C43="土"),1,0)</f>
        <v>0</v>
      </c>
      <c r="D50" s="44">
        <f t="shared" si="18"/>
        <v>0</v>
      </c>
      <c r="E50" s="44">
        <f t="shared" si="18"/>
        <v>0</v>
      </c>
      <c r="F50" s="44">
        <f t="shared" si="18"/>
        <v>0</v>
      </c>
      <c r="G50" s="44">
        <f t="shared" si="18"/>
        <v>0</v>
      </c>
      <c r="H50" s="44">
        <f t="shared" si="18"/>
        <v>0</v>
      </c>
      <c r="I50" s="44">
        <f t="shared" si="18"/>
        <v>0</v>
      </c>
      <c r="J50" s="44">
        <f t="shared" si="18"/>
        <v>0</v>
      </c>
      <c r="K50" s="44">
        <f t="shared" si="18"/>
        <v>0</v>
      </c>
      <c r="L50" s="44">
        <f t="shared" si="18"/>
        <v>0</v>
      </c>
      <c r="M50" s="44">
        <f t="shared" si="18"/>
        <v>0</v>
      </c>
      <c r="N50" s="44">
        <f t="shared" si="18"/>
        <v>0</v>
      </c>
      <c r="O50" s="44">
        <f t="shared" si="18"/>
        <v>0</v>
      </c>
      <c r="P50" s="44">
        <f t="shared" si="18"/>
        <v>0</v>
      </c>
      <c r="Q50" s="44">
        <f t="shared" si="18"/>
        <v>0</v>
      </c>
      <c r="R50" s="44">
        <f t="shared" si="18"/>
        <v>0</v>
      </c>
      <c r="S50" s="44">
        <f t="shared" si="18"/>
        <v>0</v>
      </c>
      <c r="T50" s="44">
        <f t="shared" si="18"/>
        <v>0</v>
      </c>
      <c r="U50" s="44">
        <f t="shared" si="18"/>
        <v>0</v>
      </c>
      <c r="V50" s="44">
        <f t="shared" si="18"/>
        <v>0</v>
      </c>
      <c r="W50" s="44">
        <f t="shared" si="18"/>
        <v>0</v>
      </c>
      <c r="X50" s="44">
        <f t="shared" si="18"/>
        <v>0</v>
      </c>
      <c r="Y50" s="44">
        <f t="shared" si="18"/>
        <v>0</v>
      </c>
      <c r="Z50" s="44">
        <f t="shared" si="18"/>
        <v>0</v>
      </c>
      <c r="AA50" s="44">
        <f t="shared" si="18"/>
        <v>0</v>
      </c>
      <c r="AB50" s="44">
        <f t="shared" si="18"/>
        <v>1</v>
      </c>
      <c r="AC50" s="44">
        <f t="shared" si="18"/>
        <v>0</v>
      </c>
      <c r="AD50" s="44">
        <f t="shared" si="18"/>
        <v>0</v>
      </c>
      <c r="AE50" s="44">
        <f t="shared" si="18"/>
        <v>0</v>
      </c>
      <c r="AF50" s="44">
        <f t="shared" si="18"/>
        <v>0</v>
      </c>
      <c r="AG50" s="44">
        <f t="shared" si="18"/>
        <v>0</v>
      </c>
      <c r="AH50" s="45" t="s">
        <v>19</v>
      </c>
      <c r="AI50" s="46">
        <f>_xlfn.AGGREGATE(9,6,C50:AG50)</f>
        <v>1</v>
      </c>
      <c r="AJ50" s="28"/>
    </row>
    <row r="51" spans="2:38" hidden="1" x14ac:dyDescent="0.15">
      <c r="B51" s="60" t="s">
        <v>34</v>
      </c>
      <c r="C51" s="47">
        <f t="shared" ref="C51:AG51" si="19">IF(AND(DAY(C42)&gt;=22,DAY(C42)&lt;=28,C43="土",OR(C48="休",C48="雨")),1,0)</f>
        <v>0</v>
      </c>
      <c r="D51" s="47">
        <f t="shared" si="19"/>
        <v>0</v>
      </c>
      <c r="E51" s="47">
        <f t="shared" si="19"/>
        <v>0</v>
      </c>
      <c r="F51" s="47">
        <f t="shared" si="19"/>
        <v>0</v>
      </c>
      <c r="G51" s="47">
        <f t="shared" si="19"/>
        <v>0</v>
      </c>
      <c r="H51" s="47">
        <f t="shared" si="19"/>
        <v>0</v>
      </c>
      <c r="I51" s="47">
        <f t="shared" si="19"/>
        <v>0</v>
      </c>
      <c r="J51" s="47">
        <f t="shared" si="19"/>
        <v>0</v>
      </c>
      <c r="K51" s="47">
        <f t="shared" si="19"/>
        <v>0</v>
      </c>
      <c r="L51" s="47">
        <f t="shared" si="19"/>
        <v>0</v>
      </c>
      <c r="M51" s="47">
        <f t="shared" si="19"/>
        <v>0</v>
      </c>
      <c r="N51" s="47">
        <f t="shared" si="19"/>
        <v>0</v>
      </c>
      <c r="O51" s="47">
        <f t="shared" si="19"/>
        <v>0</v>
      </c>
      <c r="P51" s="47">
        <f t="shared" si="19"/>
        <v>0</v>
      </c>
      <c r="Q51" s="47">
        <f t="shared" si="19"/>
        <v>0</v>
      </c>
      <c r="R51" s="47">
        <f t="shared" si="19"/>
        <v>0</v>
      </c>
      <c r="S51" s="47">
        <f t="shared" si="19"/>
        <v>0</v>
      </c>
      <c r="T51" s="47">
        <f t="shared" si="19"/>
        <v>0</v>
      </c>
      <c r="U51" s="47">
        <f t="shared" si="19"/>
        <v>0</v>
      </c>
      <c r="V51" s="47">
        <f t="shared" si="19"/>
        <v>0</v>
      </c>
      <c r="W51" s="47">
        <f t="shared" si="19"/>
        <v>0</v>
      </c>
      <c r="X51" s="47">
        <f t="shared" si="19"/>
        <v>0</v>
      </c>
      <c r="Y51" s="47">
        <f t="shared" si="19"/>
        <v>0</v>
      </c>
      <c r="Z51" s="47">
        <f t="shared" si="19"/>
        <v>0</v>
      </c>
      <c r="AA51" s="47">
        <f t="shared" si="19"/>
        <v>0</v>
      </c>
      <c r="AB51" s="47">
        <f t="shared" si="19"/>
        <v>1</v>
      </c>
      <c r="AC51" s="47">
        <f t="shared" si="19"/>
        <v>0</v>
      </c>
      <c r="AD51" s="47">
        <f t="shared" si="19"/>
        <v>0</v>
      </c>
      <c r="AE51" s="47">
        <f>IF(AND(DAY(AE42)&gt;=22,DAY(AE42)&lt;=28,AE43="土",OR(AE48="休",AE48="雨")),1,0)</f>
        <v>0</v>
      </c>
      <c r="AF51" s="47">
        <f>IF(AND(DAY(AF42)&gt;=22,DAY(AF42)&lt;=28,AF43="土",OR(AF48="休",AF48="雨")),1,0)</f>
        <v>0</v>
      </c>
      <c r="AG51" s="47">
        <f t="shared" si="19"/>
        <v>0</v>
      </c>
      <c r="AH51" s="48" t="s">
        <v>20</v>
      </c>
      <c r="AI51" s="46">
        <f>_xlfn.AGGREGATE(9,6,C51:AG51)</f>
        <v>1</v>
      </c>
      <c r="AJ51" s="28"/>
    </row>
    <row r="52" spans="2:38" hidden="1" x14ac:dyDescent="0.15">
      <c r="B52" s="60" t="s">
        <v>35</v>
      </c>
      <c r="C52" s="44">
        <f>IF(AND(DAY(C42)&gt;=8,DAY(C42)&lt;=14,C43="土"),1,0)</f>
        <v>0</v>
      </c>
      <c r="D52" s="44">
        <f>IF(AND(DAY(D42)&gt;=8,DAY(D42)&lt;=14,D43="土"),1,0)</f>
        <v>0</v>
      </c>
      <c r="E52" s="44">
        <f t="shared" ref="E52:AG52" si="20">IF(AND(DAY(E42)&gt;=8,DAY(E42)&lt;=14,E43="土"),1,0)</f>
        <v>0</v>
      </c>
      <c r="F52" s="44">
        <f t="shared" si="20"/>
        <v>0</v>
      </c>
      <c r="G52" s="44">
        <f t="shared" si="20"/>
        <v>0</v>
      </c>
      <c r="H52" s="44">
        <f t="shared" si="20"/>
        <v>0</v>
      </c>
      <c r="I52" s="44">
        <f t="shared" si="20"/>
        <v>0</v>
      </c>
      <c r="J52" s="44">
        <f t="shared" si="20"/>
        <v>0</v>
      </c>
      <c r="K52" s="44">
        <f t="shared" si="20"/>
        <v>0</v>
      </c>
      <c r="L52" s="44">
        <f t="shared" si="20"/>
        <v>0</v>
      </c>
      <c r="M52" s="44">
        <f t="shared" si="20"/>
        <v>0</v>
      </c>
      <c r="N52" s="44">
        <f t="shared" si="20"/>
        <v>1</v>
      </c>
      <c r="O52" s="44">
        <f t="shared" si="20"/>
        <v>0</v>
      </c>
      <c r="P52" s="44">
        <f t="shared" si="20"/>
        <v>0</v>
      </c>
      <c r="Q52" s="44">
        <f t="shared" si="20"/>
        <v>0</v>
      </c>
      <c r="R52" s="44">
        <f t="shared" si="20"/>
        <v>0</v>
      </c>
      <c r="S52" s="44">
        <f t="shared" si="20"/>
        <v>0</v>
      </c>
      <c r="T52" s="44">
        <f t="shared" si="20"/>
        <v>0</v>
      </c>
      <c r="U52" s="44">
        <f t="shared" si="20"/>
        <v>0</v>
      </c>
      <c r="V52" s="44">
        <f t="shared" si="20"/>
        <v>0</v>
      </c>
      <c r="W52" s="44">
        <f t="shared" si="20"/>
        <v>0</v>
      </c>
      <c r="X52" s="44">
        <f t="shared" si="20"/>
        <v>0</v>
      </c>
      <c r="Y52" s="44">
        <f t="shared" si="20"/>
        <v>0</v>
      </c>
      <c r="Z52" s="44">
        <f t="shared" si="20"/>
        <v>0</v>
      </c>
      <c r="AA52" s="44">
        <f t="shared" si="20"/>
        <v>0</v>
      </c>
      <c r="AB52" s="44">
        <f t="shared" si="20"/>
        <v>0</v>
      </c>
      <c r="AC52" s="44">
        <f t="shared" si="20"/>
        <v>0</v>
      </c>
      <c r="AD52" s="44">
        <f t="shared" si="20"/>
        <v>0</v>
      </c>
      <c r="AE52" s="44">
        <f t="shared" si="20"/>
        <v>0</v>
      </c>
      <c r="AF52" s="44">
        <f t="shared" si="20"/>
        <v>0</v>
      </c>
      <c r="AG52" s="44">
        <f t="shared" si="20"/>
        <v>0</v>
      </c>
      <c r="AH52" s="45" t="s">
        <v>19</v>
      </c>
      <c r="AI52" s="46">
        <f>_xlfn.AGGREGATE(9,6,C52:AG52)</f>
        <v>1</v>
      </c>
      <c r="AJ52" s="28"/>
    </row>
    <row r="53" spans="2:38" hidden="1" x14ac:dyDescent="0.15">
      <c r="B53" s="60" t="s">
        <v>36</v>
      </c>
      <c r="C53" s="47">
        <f>IF(AND(DAY(C42)&gt;=8,DAY(C42)&lt;=14,C43="土",OR(C48="休",C48="雨")),1,0)</f>
        <v>0</v>
      </c>
      <c r="D53" s="47">
        <f>IF(AND(DAY(D42)&gt;=8,DAY(D42)&lt;=14,D43="土",OR(D48="休",D48="雨")),1,0)</f>
        <v>0</v>
      </c>
      <c r="E53" s="47">
        <f t="shared" ref="E53:AG53" si="21">IF(AND(DAY(E42)&gt;=8,DAY(E42)&lt;=14,E43="土",OR(E48="休",E48="雨")),1,0)</f>
        <v>0</v>
      </c>
      <c r="F53" s="47">
        <f t="shared" si="21"/>
        <v>0</v>
      </c>
      <c r="G53" s="47">
        <f t="shared" si="21"/>
        <v>0</v>
      </c>
      <c r="H53" s="47">
        <f t="shared" si="21"/>
        <v>0</v>
      </c>
      <c r="I53" s="47">
        <f t="shared" si="21"/>
        <v>0</v>
      </c>
      <c r="J53" s="47">
        <f t="shared" si="21"/>
        <v>0</v>
      </c>
      <c r="K53" s="47">
        <f t="shared" si="21"/>
        <v>0</v>
      </c>
      <c r="L53" s="47">
        <f t="shared" si="21"/>
        <v>0</v>
      </c>
      <c r="M53" s="47">
        <f t="shared" si="21"/>
        <v>0</v>
      </c>
      <c r="N53" s="47">
        <f t="shared" si="21"/>
        <v>1</v>
      </c>
      <c r="O53" s="47">
        <f t="shared" si="21"/>
        <v>0</v>
      </c>
      <c r="P53" s="47">
        <f t="shared" si="21"/>
        <v>0</v>
      </c>
      <c r="Q53" s="47">
        <f t="shared" si="21"/>
        <v>0</v>
      </c>
      <c r="R53" s="47">
        <f t="shared" si="21"/>
        <v>0</v>
      </c>
      <c r="S53" s="47">
        <f t="shared" si="21"/>
        <v>0</v>
      </c>
      <c r="T53" s="47">
        <f t="shared" si="21"/>
        <v>0</v>
      </c>
      <c r="U53" s="47">
        <f t="shared" si="21"/>
        <v>0</v>
      </c>
      <c r="V53" s="47">
        <f t="shared" si="21"/>
        <v>0</v>
      </c>
      <c r="W53" s="47">
        <f t="shared" si="21"/>
        <v>0</v>
      </c>
      <c r="X53" s="47">
        <f t="shared" si="21"/>
        <v>0</v>
      </c>
      <c r="Y53" s="47">
        <f t="shared" si="21"/>
        <v>0</v>
      </c>
      <c r="Z53" s="47">
        <f t="shared" si="21"/>
        <v>0</v>
      </c>
      <c r="AA53" s="47">
        <f t="shared" si="21"/>
        <v>0</v>
      </c>
      <c r="AB53" s="47">
        <f t="shared" si="21"/>
        <v>0</v>
      </c>
      <c r="AC53" s="47">
        <f t="shared" si="21"/>
        <v>0</v>
      </c>
      <c r="AD53" s="47">
        <f t="shared" si="21"/>
        <v>0</v>
      </c>
      <c r="AE53" s="47">
        <f t="shared" si="21"/>
        <v>0</v>
      </c>
      <c r="AF53" s="47">
        <f t="shared" si="21"/>
        <v>0</v>
      </c>
      <c r="AG53" s="47">
        <f t="shared" si="21"/>
        <v>0</v>
      </c>
      <c r="AH53" s="48" t="s">
        <v>20</v>
      </c>
      <c r="AI53" s="46">
        <f>_xlfn.AGGREGATE(9,6,C53:AG53)</f>
        <v>1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58"/>
    </row>
    <row r="55" spans="2:38" hidden="1" x14ac:dyDescent="0.15">
      <c r="C55" s="2">
        <f>YEAR(C58)</f>
        <v>2025</v>
      </c>
      <c r="D55" s="2">
        <f>MONTH(C58)</f>
        <v>8</v>
      </c>
    </row>
    <row r="56" spans="2:38" x14ac:dyDescent="0.15">
      <c r="B56" s="6" t="s">
        <v>14</v>
      </c>
      <c r="C56" s="116">
        <f>C58</f>
        <v>45870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</row>
    <row r="57" spans="2:38" hidden="1" x14ac:dyDescent="0.15">
      <c r="B57" s="34"/>
      <c r="C57" s="22">
        <f>DATE($C55,$D55,1)</f>
        <v>45870</v>
      </c>
      <c r="D57" s="22">
        <f t="shared" ref="D57:AG57" si="22">C57+1</f>
        <v>45871</v>
      </c>
      <c r="E57" s="22">
        <f t="shared" si="22"/>
        <v>45872</v>
      </c>
      <c r="F57" s="22">
        <f t="shared" si="22"/>
        <v>45873</v>
      </c>
      <c r="G57" s="22">
        <f t="shared" si="22"/>
        <v>45874</v>
      </c>
      <c r="H57" s="22">
        <f t="shared" si="22"/>
        <v>45875</v>
      </c>
      <c r="I57" s="22">
        <f t="shared" si="22"/>
        <v>45876</v>
      </c>
      <c r="J57" s="22">
        <f t="shared" si="22"/>
        <v>45877</v>
      </c>
      <c r="K57" s="22">
        <f t="shared" si="22"/>
        <v>45878</v>
      </c>
      <c r="L57" s="22">
        <f t="shared" si="22"/>
        <v>45879</v>
      </c>
      <c r="M57" s="22">
        <f t="shared" si="22"/>
        <v>45880</v>
      </c>
      <c r="N57" s="22">
        <f t="shared" si="22"/>
        <v>45881</v>
      </c>
      <c r="O57" s="22">
        <f t="shared" si="22"/>
        <v>45882</v>
      </c>
      <c r="P57" s="22">
        <f t="shared" si="22"/>
        <v>45883</v>
      </c>
      <c r="Q57" s="22">
        <f t="shared" si="22"/>
        <v>45884</v>
      </c>
      <c r="R57" s="22">
        <f t="shared" si="22"/>
        <v>45885</v>
      </c>
      <c r="S57" s="22">
        <f t="shared" si="22"/>
        <v>45886</v>
      </c>
      <c r="T57" s="22">
        <f t="shared" si="22"/>
        <v>45887</v>
      </c>
      <c r="U57" s="22">
        <f t="shared" si="22"/>
        <v>45888</v>
      </c>
      <c r="V57" s="22">
        <f t="shared" si="22"/>
        <v>45889</v>
      </c>
      <c r="W57" s="22">
        <f t="shared" si="22"/>
        <v>45890</v>
      </c>
      <c r="X57" s="22">
        <f t="shared" si="22"/>
        <v>45891</v>
      </c>
      <c r="Y57" s="22">
        <f t="shared" si="22"/>
        <v>45892</v>
      </c>
      <c r="Z57" s="22">
        <f t="shared" si="22"/>
        <v>45893</v>
      </c>
      <c r="AA57" s="22">
        <f t="shared" si="22"/>
        <v>45894</v>
      </c>
      <c r="AB57" s="22">
        <f t="shared" si="22"/>
        <v>45895</v>
      </c>
      <c r="AC57" s="22">
        <f t="shared" si="22"/>
        <v>45896</v>
      </c>
      <c r="AD57" s="22">
        <f t="shared" si="22"/>
        <v>45897</v>
      </c>
      <c r="AE57" s="22">
        <f t="shared" si="22"/>
        <v>45898</v>
      </c>
      <c r="AF57" s="22">
        <f t="shared" si="22"/>
        <v>45899</v>
      </c>
      <c r="AG57" s="22">
        <f t="shared" si="22"/>
        <v>45900</v>
      </c>
      <c r="AH57" s="35"/>
      <c r="AI57" s="36"/>
    </row>
    <row r="58" spans="2:38" x14ac:dyDescent="0.15">
      <c r="B58" s="20" t="s">
        <v>15</v>
      </c>
      <c r="C58" s="37">
        <f>IF(EDATE(C41,1)&gt;$G$5,"",EDATE(C41,1))</f>
        <v>45870</v>
      </c>
      <c r="D58" s="22">
        <f t="shared" ref="D58:AG58" si="23">IF(D57&gt;$G$5,"",IF(C58=EOMONTH(DATE($C55,$D55,1),0),"",IF(C58="","",C58+1)))</f>
        <v>45871</v>
      </c>
      <c r="E58" s="22">
        <f t="shared" si="23"/>
        <v>45872</v>
      </c>
      <c r="F58" s="22">
        <f t="shared" si="23"/>
        <v>45873</v>
      </c>
      <c r="G58" s="22">
        <f t="shared" si="23"/>
        <v>45874</v>
      </c>
      <c r="H58" s="22">
        <f t="shared" si="23"/>
        <v>45875</v>
      </c>
      <c r="I58" s="22">
        <f t="shared" si="23"/>
        <v>45876</v>
      </c>
      <c r="J58" s="22">
        <f t="shared" si="23"/>
        <v>45877</v>
      </c>
      <c r="K58" s="22">
        <f t="shared" si="23"/>
        <v>45878</v>
      </c>
      <c r="L58" s="22">
        <f t="shared" si="23"/>
        <v>45879</v>
      </c>
      <c r="M58" s="22">
        <f t="shared" si="23"/>
        <v>45880</v>
      </c>
      <c r="N58" s="22">
        <f t="shared" si="23"/>
        <v>45881</v>
      </c>
      <c r="O58" s="22">
        <f t="shared" si="23"/>
        <v>45882</v>
      </c>
      <c r="P58" s="22">
        <f t="shared" si="23"/>
        <v>45883</v>
      </c>
      <c r="Q58" s="22">
        <f t="shared" si="23"/>
        <v>45884</v>
      </c>
      <c r="R58" s="22">
        <f t="shared" si="23"/>
        <v>45885</v>
      </c>
      <c r="S58" s="22">
        <f t="shared" si="23"/>
        <v>45886</v>
      </c>
      <c r="T58" s="22">
        <f t="shared" si="23"/>
        <v>45887</v>
      </c>
      <c r="U58" s="22">
        <f t="shared" si="23"/>
        <v>45888</v>
      </c>
      <c r="V58" s="22">
        <f t="shared" si="23"/>
        <v>45889</v>
      </c>
      <c r="W58" s="22">
        <f t="shared" si="23"/>
        <v>45890</v>
      </c>
      <c r="X58" s="22">
        <f t="shared" si="23"/>
        <v>45891</v>
      </c>
      <c r="Y58" s="22">
        <f t="shared" si="23"/>
        <v>45892</v>
      </c>
      <c r="Z58" s="22">
        <f t="shared" si="23"/>
        <v>45893</v>
      </c>
      <c r="AA58" s="22">
        <f t="shared" si="23"/>
        <v>45894</v>
      </c>
      <c r="AB58" s="22">
        <f t="shared" si="23"/>
        <v>45895</v>
      </c>
      <c r="AC58" s="22">
        <f t="shared" si="23"/>
        <v>45896</v>
      </c>
      <c r="AD58" s="22">
        <f t="shared" si="23"/>
        <v>45897</v>
      </c>
      <c r="AE58" s="22">
        <f t="shared" si="23"/>
        <v>45898</v>
      </c>
      <c r="AF58" s="22">
        <f t="shared" si="23"/>
        <v>45899</v>
      </c>
      <c r="AG58" s="22">
        <f t="shared" si="23"/>
        <v>45900</v>
      </c>
      <c r="AH58" s="23" t="s">
        <v>16</v>
      </c>
      <c r="AI58" s="59">
        <f>+COUNTIFS(C59:AG59,"土",C60:AG60,"")+COUNTIFS(C59:AG59,"日",C60:AG60,"")</f>
        <v>10</v>
      </c>
    </row>
    <row r="59" spans="2:38" s="25" customFormat="1" x14ac:dyDescent="0.15">
      <c r="B59" s="38" t="s">
        <v>5</v>
      </c>
      <c r="C59" s="49" t="str">
        <f>IFERROR(TEXT(WEEKDAY(+C58),"aaa"),"")</f>
        <v>金</v>
      </c>
      <c r="D59" s="49" t="str">
        <f t="shared" ref="D59:AG59" si="24">IFERROR(TEXT(WEEKDAY(+D58),"aaa"),"")</f>
        <v>土</v>
      </c>
      <c r="E59" s="49" t="str">
        <f t="shared" si="24"/>
        <v>日</v>
      </c>
      <c r="F59" s="49" t="str">
        <f t="shared" si="24"/>
        <v>月</v>
      </c>
      <c r="G59" s="49" t="str">
        <f t="shared" si="24"/>
        <v>火</v>
      </c>
      <c r="H59" s="49" t="str">
        <f t="shared" si="24"/>
        <v>水</v>
      </c>
      <c r="I59" s="49" t="str">
        <f t="shared" si="24"/>
        <v>木</v>
      </c>
      <c r="J59" s="49" t="str">
        <f t="shared" si="24"/>
        <v>金</v>
      </c>
      <c r="K59" s="49" t="str">
        <f t="shared" si="24"/>
        <v>土</v>
      </c>
      <c r="L59" s="49" t="str">
        <f t="shared" si="24"/>
        <v>日</v>
      </c>
      <c r="M59" s="49" t="str">
        <f t="shared" si="24"/>
        <v>月</v>
      </c>
      <c r="N59" s="49" t="str">
        <f t="shared" si="24"/>
        <v>火</v>
      </c>
      <c r="O59" s="49" t="str">
        <f t="shared" si="24"/>
        <v>水</v>
      </c>
      <c r="P59" s="49" t="str">
        <f t="shared" si="24"/>
        <v>木</v>
      </c>
      <c r="Q59" s="49" t="str">
        <f t="shared" si="24"/>
        <v>金</v>
      </c>
      <c r="R59" s="49" t="str">
        <f t="shared" si="24"/>
        <v>土</v>
      </c>
      <c r="S59" s="49" t="str">
        <f t="shared" si="24"/>
        <v>日</v>
      </c>
      <c r="T59" s="49" t="str">
        <f t="shared" si="24"/>
        <v>月</v>
      </c>
      <c r="U59" s="49" t="str">
        <f t="shared" si="24"/>
        <v>火</v>
      </c>
      <c r="V59" s="49" t="str">
        <f t="shared" si="24"/>
        <v>水</v>
      </c>
      <c r="W59" s="49" t="str">
        <f t="shared" si="24"/>
        <v>木</v>
      </c>
      <c r="X59" s="49" t="str">
        <f t="shared" si="24"/>
        <v>金</v>
      </c>
      <c r="Y59" s="49" t="str">
        <f t="shared" si="24"/>
        <v>土</v>
      </c>
      <c r="Z59" s="49" t="str">
        <f t="shared" si="24"/>
        <v>日</v>
      </c>
      <c r="AA59" s="49" t="str">
        <f t="shared" si="24"/>
        <v>月</v>
      </c>
      <c r="AB59" s="49" t="str">
        <f t="shared" si="24"/>
        <v>火</v>
      </c>
      <c r="AC59" s="49" t="str">
        <f t="shared" si="24"/>
        <v>水</v>
      </c>
      <c r="AD59" s="49" t="str">
        <f t="shared" si="24"/>
        <v>木</v>
      </c>
      <c r="AE59" s="49" t="str">
        <f t="shared" si="24"/>
        <v>金</v>
      </c>
      <c r="AF59" s="49" t="str">
        <f t="shared" si="24"/>
        <v>土</v>
      </c>
      <c r="AG59" s="49" t="str">
        <f t="shared" si="24"/>
        <v>日</v>
      </c>
      <c r="AH59" s="23" t="s">
        <v>18</v>
      </c>
      <c r="AI59" s="59">
        <f>+COUNTIF(C60:AG60,"夏休")+COUNTIF(C60:AG60,"冬休")+COUNTIF(C60:AG60,"中止")</f>
        <v>3</v>
      </c>
      <c r="AL59" s="58"/>
    </row>
    <row r="60" spans="2:38" s="25" customFormat="1" ht="13.5" customHeight="1" x14ac:dyDescent="0.15">
      <c r="B60" s="83" t="s">
        <v>17</v>
      </c>
      <c r="C60" s="85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 t="s">
        <v>25</v>
      </c>
      <c r="P60" s="80" t="s">
        <v>25</v>
      </c>
      <c r="Q60" s="80" t="s">
        <v>25</v>
      </c>
      <c r="R60" s="80"/>
      <c r="S60" s="80"/>
      <c r="T60" s="80"/>
      <c r="U60" s="80"/>
      <c r="V60" s="80"/>
      <c r="W60" s="80"/>
      <c r="X60" s="80"/>
      <c r="Y60" s="80"/>
      <c r="Z60" s="126"/>
      <c r="AA60" s="126"/>
      <c r="AB60" s="80"/>
      <c r="AC60" s="80"/>
      <c r="AD60" s="80"/>
      <c r="AE60" s="80"/>
      <c r="AF60" s="80"/>
      <c r="AG60" s="104"/>
      <c r="AH60" s="26" t="s">
        <v>2</v>
      </c>
      <c r="AI60" s="27">
        <f>COUNT(C58:AG58)-AI59</f>
        <v>28</v>
      </c>
      <c r="AL60" s="58"/>
    </row>
    <row r="61" spans="2:38" s="25" customFormat="1" ht="13.5" customHeight="1" x14ac:dyDescent="0.15">
      <c r="B61" s="84"/>
      <c r="C61" s="85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127"/>
      <c r="AA61" s="127"/>
      <c r="AB61" s="80"/>
      <c r="AC61" s="80"/>
      <c r="AD61" s="80"/>
      <c r="AE61" s="80"/>
      <c r="AF61" s="80"/>
      <c r="AG61" s="104"/>
      <c r="AH61" s="26" t="s">
        <v>6</v>
      </c>
      <c r="AI61" s="27">
        <f>+COUNTIF(C62:AG63,"休")</f>
        <v>10</v>
      </c>
      <c r="AJ61" s="28" t="str">
        <f>IF(AI62&gt;0.285,"",IF(AI61&lt;AI58,"←計画日数が足りません",""))</f>
        <v/>
      </c>
      <c r="AL61" s="58"/>
    </row>
    <row r="62" spans="2:38" s="25" customFormat="1" ht="13.5" customHeight="1" x14ac:dyDescent="0.15">
      <c r="B62" s="105" t="s">
        <v>0</v>
      </c>
      <c r="C62" s="106"/>
      <c r="D62" s="103" t="s">
        <v>21</v>
      </c>
      <c r="E62" s="103" t="s">
        <v>21</v>
      </c>
      <c r="F62" s="103"/>
      <c r="G62" s="103"/>
      <c r="H62" s="107"/>
      <c r="I62" s="103"/>
      <c r="J62" s="103"/>
      <c r="K62" s="103" t="s">
        <v>21</v>
      </c>
      <c r="L62" s="103" t="s">
        <v>21</v>
      </c>
      <c r="M62" s="103"/>
      <c r="N62" s="103"/>
      <c r="O62" s="107"/>
      <c r="P62" s="103"/>
      <c r="Q62" s="103"/>
      <c r="R62" s="103" t="s">
        <v>21</v>
      </c>
      <c r="S62" s="103" t="s">
        <v>21</v>
      </c>
      <c r="T62" s="103"/>
      <c r="U62" s="103"/>
      <c r="V62" s="107"/>
      <c r="W62" s="103"/>
      <c r="X62" s="103"/>
      <c r="Y62" s="103" t="s">
        <v>21</v>
      </c>
      <c r="Z62" s="103" t="s">
        <v>21</v>
      </c>
      <c r="AA62" s="103"/>
      <c r="AB62" s="103"/>
      <c r="AC62" s="107"/>
      <c r="AD62" s="103"/>
      <c r="AE62" s="103"/>
      <c r="AF62" s="103" t="s">
        <v>21</v>
      </c>
      <c r="AG62" s="109" t="s">
        <v>21</v>
      </c>
      <c r="AH62" s="26" t="s">
        <v>8</v>
      </c>
      <c r="AI62" s="29">
        <f>+AI61/AI60</f>
        <v>0.35714285714285715</v>
      </c>
      <c r="AL62" s="58"/>
    </row>
    <row r="63" spans="2:38" s="25" customFormat="1" x14ac:dyDescent="0.15">
      <c r="B63" s="105"/>
      <c r="C63" s="106"/>
      <c r="D63" s="103"/>
      <c r="E63" s="103"/>
      <c r="F63" s="103"/>
      <c r="G63" s="103"/>
      <c r="H63" s="107"/>
      <c r="I63" s="103"/>
      <c r="J63" s="103"/>
      <c r="K63" s="103"/>
      <c r="L63" s="103"/>
      <c r="M63" s="103"/>
      <c r="N63" s="103"/>
      <c r="O63" s="107"/>
      <c r="P63" s="103"/>
      <c r="Q63" s="103"/>
      <c r="R63" s="103"/>
      <c r="S63" s="103"/>
      <c r="T63" s="103"/>
      <c r="U63" s="103"/>
      <c r="V63" s="107"/>
      <c r="W63" s="103"/>
      <c r="X63" s="103"/>
      <c r="Y63" s="103"/>
      <c r="Z63" s="103"/>
      <c r="AA63" s="103"/>
      <c r="AB63" s="103"/>
      <c r="AC63" s="107"/>
      <c r="AD63" s="103"/>
      <c r="AE63" s="103"/>
      <c r="AF63" s="103"/>
      <c r="AG63" s="109"/>
      <c r="AH63" s="26" t="s">
        <v>9</v>
      </c>
      <c r="AI63" s="27">
        <f>+COUNTA(C64:AG65)</f>
        <v>10</v>
      </c>
      <c r="AL63" s="58"/>
    </row>
    <row r="64" spans="2:38" s="25" customFormat="1" x14ac:dyDescent="0.15">
      <c r="B64" s="110" t="s">
        <v>7</v>
      </c>
      <c r="C64" s="112"/>
      <c r="D64" s="107" t="s">
        <v>21</v>
      </c>
      <c r="E64" s="107" t="s">
        <v>21</v>
      </c>
      <c r="F64" s="107"/>
      <c r="G64" s="107"/>
      <c r="H64" s="118"/>
      <c r="I64" s="107"/>
      <c r="J64" s="107"/>
      <c r="K64" s="107" t="s">
        <v>21</v>
      </c>
      <c r="L64" s="107" t="s">
        <v>21</v>
      </c>
      <c r="M64" s="107"/>
      <c r="N64" s="107"/>
      <c r="O64" s="118"/>
      <c r="P64" s="107"/>
      <c r="Q64" s="107"/>
      <c r="R64" s="107" t="s">
        <v>21</v>
      </c>
      <c r="S64" s="107" t="s">
        <v>21</v>
      </c>
      <c r="T64" s="107"/>
      <c r="U64" s="107"/>
      <c r="V64" s="118"/>
      <c r="W64" s="107"/>
      <c r="X64" s="107"/>
      <c r="Y64" s="107" t="s">
        <v>21</v>
      </c>
      <c r="Z64" s="107" t="s">
        <v>21</v>
      </c>
      <c r="AA64" s="107"/>
      <c r="AB64" s="107"/>
      <c r="AC64" s="118"/>
      <c r="AD64" s="107"/>
      <c r="AE64" s="107"/>
      <c r="AF64" s="107" t="s">
        <v>21</v>
      </c>
      <c r="AG64" s="114" t="s">
        <v>21</v>
      </c>
      <c r="AH64" s="30" t="s">
        <v>4</v>
      </c>
      <c r="AI64" s="31">
        <f>+AI63/AI60</f>
        <v>0.35714285714285715</v>
      </c>
      <c r="AL64" s="15">
        <f>+COUNTIF(C62:AG63,"休")</f>
        <v>10</v>
      </c>
    </row>
    <row r="65" spans="2:38" s="25" customFormat="1" x14ac:dyDescent="0.15">
      <c r="B65" s="111"/>
      <c r="C65" s="113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15"/>
      <c r="AH65" s="32" t="s">
        <v>13</v>
      </c>
      <c r="AI65" s="33" t="str">
        <f>IF(7&gt;AI60,"対象外",IF(AI63&gt;=AI58,"OK","NG"))</f>
        <v>OK</v>
      </c>
      <c r="AJ65" s="28" t="str">
        <f>IF(AI65="対象外","←７日間に満たない期間は達成判定の対象外",IF(AI65="NG","←月単位未達成","←月単位達成"))</f>
        <v>←月単位達成</v>
      </c>
      <c r="AL65" s="57" t="str">
        <f>IF(7&gt;AI60,"対象外",IF(AL64&gt;=AI58,"OK","NG"))</f>
        <v>OK</v>
      </c>
    </row>
    <row r="66" spans="2:38" ht="13.5" hidden="1" customHeight="1" x14ac:dyDescent="0.15">
      <c r="B66" s="60" t="s">
        <v>33</v>
      </c>
      <c r="C66" s="44">
        <f t="shared" ref="C66:AG66" si="25">IF(AND(DAY(C58)&gt;=22,DAY(C58)&lt;=28,C59="土"),1,0)</f>
        <v>0</v>
      </c>
      <c r="D66" s="44">
        <f t="shared" si="25"/>
        <v>0</v>
      </c>
      <c r="E66" s="44">
        <f t="shared" si="25"/>
        <v>0</v>
      </c>
      <c r="F66" s="44">
        <f t="shared" si="25"/>
        <v>0</v>
      </c>
      <c r="G66" s="44">
        <f t="shared" si="25"/>
        <v>0</v>
      </c>
      <c r="H66" s="44">
        <f t="shared" si="25"/>
        <v>0</v>
      </c>
      <c r="I66" s="44">
        <f t="shared" si="25"/>
        <v>0</v>
      </c>
      <c r="J66" s="44">
        <f t="shared" si="25"/>
        <v>0</v>
      </c>
      <c r="K66" s="44">
        <f t="shared" si="25"/>
        <v>0</v>
      </c>
      <c r="L66" s="44">
        <f t="shared" si="25"/>
        <v>0</v>
      </c>
      <c r="M66" s="44">
        <f t="shared" si="25"/>
        <v>0</v>
      </c>
      <c r="N66" s="44">
        <f t="shared" si="25"/>
        <v>0</v>
      </c>
      <c r="O66" s="44">
        <f t="shared" si="25"/>
        <v>0</v>
      </c>
      <c r="P66" s="44">
        <f t="shared" si="25"/>
        <v>0</v>
      </c>
      <c r="Q66" s="44">
        <f t="shared" si="25"/>
        <v>0</v>
      </c>
      <c r="R66" s="44">
        <f t="shared" si="25"/>
        <v>0</v>
      </c>
      <c r="S66" s="44">
        <f t="shared" si="25"/>
        <v>0</v>
      </c>
      <c r="T66" s="44">
        <f t="shared" si="25"/>
        <v>0</v>
      </c>
      <c r="U66" s="44">
        <f t="shared" si="25"/>
        <v>0</v>
      </c>
      <c r="V66" s="44">
        <f t="shared" si="25"/>
        <v>0</v>
      </c>
      <c r="W66" s="44">
        <f t="shared" si="25"/>
        <v>0</v>
      </c>
      <c r="X66" s="44">
        <f t="shared" si="25"/>
        <v>0</v>
      </c>
      <c r="Y66" s="44">
        <f t="shared" si="25"/>
        <v>1</v>
      </c>
      <c r="Z66" s="44">
        <f t="shared" si="25"/>
        <v>0</v>
      </c>
      <c r="AA66" s="44">
        <f t="shared" si="25"/>
        <v>0</v>
      </c>
      <c r="AB66" s="44">
        <f t="shared" si="25"/>
        <v>0</v>
      </c>
      <c r="AC66" s="44">
        <f t="shared" si="25"/>
        <v>0</v>
      </c>
      <c r="AD66" s="44">
        <f t="shared" si="25"/>
        <v>0</v>
      </c>
      <c r="AE66" s="44">
        <f t="shared" si="25"/>
        <v>0</v>
      </c>
      <c r="AF66" s="44">
        <f t="shared" si="25"/>
        <v>0</v>
      </c>
      <c r="AG66" s="44">
        <f t="shared" si="25"/>
        <v>0</v>
      </c>
      <c r="AH66" s="45" t="s">
        <v>19</v>
      </c>
      <c r="AI66" s="46">
        <f>_xlfn.AGGREGATE(9,6,C66:AG66)</f>
        <v>1</v>
      </c>
      <c r="AJ66" s="28"/>
    </row>
    <row r="67" spans="2:38" ht="13.5" hidden="1" customHeight="1" x14ac:dyDescent="0.15">
      <c r="B67" s="60" t="s">
        <v>34</v>
      </c>
      <c r="C67" s="47">
        <f t="shared" ref="C67:AG67" si="26">IF(AND(DAY(C58)&gt;=22,DAY(C58)&lt;=28,C59="土",OR(C64="休",C64="雨")),1,0)</f>
        <v>0</v>
      </c>
      <c r="D67" s="47">
        <f t="shared" si="26"/>
        <v>0</v>
      </c>
      <c r="E67" s="47">
        <f t="shared" si="26"/>
        <v>0</v>
      </c>
      <c r="F67" s="47">
        <f t="shared" si="26"/>
        <v>0</v>
      </c>
      <c r="G67" s="47">
        <f t="shared" si="26"/>
        <v>0</v>
      </c>
      <c r="H67" s="47">
        <f t="shared" si="26"/>
        <v>0</v>
      </c>
      <c r="I67" s="47">
        <f t="shared" si="26"/>
        <v>0</v>
      </c>
      <c r="J67" s="47">
        <f t="shared" si="26"/>
        <v>0</v>
      </c>
      <c r="K67" s="47">
        <f t="shared" si="26"/>
        <v>0</v>
      </c>
      <c r="L67" s="47">
        <f t="shared" si="26"/>
        <v>0</v>
      </c>
      <c r="M67" s="47">
        <f t="shared" si="26"/>
        <v>0</v>
      </c>
      <c r="N67" s="47">
        <f t="shared" si="26"/>
        <v>0</v>
      </c>
      <c r="O67" s="47">
        <f t="shared" si="26"/>
        <v>0</v>
      </c>
      <c r="P67" s="47">
        <f t="shared" si="26"/>
        <v>0</v>
      </c>
      <c r="Q67" s="47">
        <f t="shared" si="26"/>
        <v>0</v>
      </c>
      <c r="R67" s="47">
        <f t="shared" si="26"/>
        <v>0</v>
      </c>
      <c r="S67" s="47">
        <f t="shared" si="26"/>
        <v>0</v>
      </c>
      <c r="T67" s="47">
        <f t="shared" si="26"/>
        <v>0</v>
      </c>
      <c r="U67" s="47">
        <f t="shared" si="26"/>
        <v>0</v>
      </c>
      <c r="V67" s="47">
        <f t="shared" si="26"/>
        <v>0</v>
      </c>
      <c r="W67" s="47">
        <f t="shared" si="26"/>
        <v>0</v>
      </c>
      <c r="X67" s="47">
        <f t="shared" si="26"/>
        <v>0</v>
      </c>
      <c r="Y67" s="47">
        <f t="shared" si="26"/>
        <v>1</v>
      </c>
      <c r="Z67" s="47">
        <f t="shared" si="26"/>
        <v>0</v>
      </c>
      <c r="AA67" s="47">
        <f t="shared" si="26"/>
        <v>0</v>
      </c>
      <c r="AB67" s="47">
        <f t="shared" si="26"/>
        <v>0</v>
      </c>
      <c r="AC67" s="47">
        <f t="shared" si="26"/>
        <v>0</v>
      </c>
      <c r="AD67" s="47">
        <f t="shared" si="26"/>
        <v>0</v>
      </c>
      <c r="AE67" s="47">
        <f t="shared" si="26"/>
        <v>0</v>
      </c>
      <c r="AF67" s="47">
        <f t="shared" si="26"/>
        <v>0</v>
      </c>
      <c r="AG67" s="47">
        <f t="shared" si="26"/>
        <v>0</v>
      </c>
      <c r="AH67" s="48" t="s">
        <v>20</v>
      </c>
      <c r="AI67" s="46">
        <f>_xlfn.AGGREGATE(9,6,C67:AG67)</f>
        <v>1</v>
      </c>
      <c r="AJ67" s="28"/>
    </row>
    <row r="68" spans="2:38" hidden="1" x14ac:dyDescent="0.15">
      <c r="B68" s="60" t="s">
        <v>35</v>
      </c>
      <c r="C68" s="44">
        <f>IF(AND(DAY(C58)&gt;=8,DAY(C58)&lt;=14,C59="土"),1,0)</f>
        <v>0</v>
      </c>
      <c r="D68" s="44">
        <f>IF(AND(DAY(D58)&gt;=8,DAY(D58)&lt;=14,D59="土"),1,0)</f>
        <v>0</v>
      </c>
      <c r="E68" s="44">
        <f t="shared" ref="E68:AG68" si="27">IF(AND(DAY(E58)&gt;=8,DAY(E58)&lt;=14,E59="土"),1,0)</f>
        <v>0</v>
      </c>
      <c r="F68" s="44">
        <f t="shared" si="27"/>
        <v>0</v>
      </c>
      <c r="G68" s="44">
        <f t="shared" si="27"/>
        <v>0</v>
      </c>
      <c r="H68" s="44">
        <f t="shared" si="27"/>
        <v>0</v>
      </c>
      <c r="I68" s="44">
        <f t="shared" si="27"/>
        <v>0</v>
      </c>
      <c r="J68" s="44">
        <f t="shared" si="27"/>
        <v>0</v>
      </c>
      <c r="K68" s="44">
        <f t="shared" si="27"/>
        <v>1</v>
      </c>
      <c r="L68" s="44">
        <f t="shared" si="27"/>
        <v>0</v>
      </c>
      <c r="M68" s="44">
        <f t="shared" si="27"/>
        <v>0</v>
      </c>
      <c r="N68" s="44">
        <f t="shared" si="27"/>
        <v>0</v>
      </c>
      <c r="O68" s="44">
        <f t="shared" si="27"/>
        <v>0</v>
      </c>
      <c r="P68" s="44">
        <f t="shared" si="27"/>
        <v>0</v>
      </c>
      <c r="Q68" s="44">
        <f t="shared" si="27"/>
        <v>0</v>
      </c>
      <c r="R68" s="44">
        <f t="shared" si="27"/>
        <v>0</v>
      </c>
      <c r="S68" s="44">
        <f t="shared" si="27"/>
        <v>0</v>
      </c>
      <c r="T68" s="44">
        <f t="shared" si="27"/>
        <v>0</v>
      </c>
      <c r="U68" s="44">
        <f t="shared" si="27"/>
        <v>0</v>
      </c>
      <c r="V68" s="44">
        <f t="shared" si="27"/>
        <v>0</v>
      </c>
      <c r="W68" s="44">
        <f t="shared" si="27"/>
        <v>0</v>
      </c>
      <c r="X68" s="44">
        <f t="shared" si="27"/>
        <v>0</v>
      </c>
      <c r="Y68" s="44">
        <f t="shared" si="27"/>
        <v>0</v>
      </c>
      <c r="Z68" s="44">
        <f t="shared" si="27"/>
        <v>0</v>
      </c>
      <c r="AA68" s="44">
        <f t="shared" si="27"/>
        <v>0</v>
      </c>
      <c r="AB68" s="44">
        <f t="shared" si="27"/>
        <v>0</v>
      </c>
      <c r="AC68" s="44">
        <f t="shared" si="27"/>
        <v>0</v>
      </c>
      <c r="AD68" s="44">
        <f t="shared" si="27"/>
        <v>0</v>
      </c>
      <c r="AE68" s="44">
        <f t="shared" si="27"/>
        <v>0</v>
      </c>
      <c r="AF68" s="44">
        <f t="shared" si="27"/>
        <v>0</v>
      </c>
      <c r="AG68" s="44">
        <f t="shared" si="27"/>
        <v>0</v>
      </c>
      <c r="AH68" s="45" t="s">
        <v>19</v>
      </c>
      <c r="AI68" s="46">
        <f>_xlfn.AGGREGATE(9,6,C68:AG68)</f>
        <v>1</v>
      </c>
      <c r="AJ68" s="28"/>
    </row>
    <row r="69" spans="2:38" hidden="1" x14ac:dyDescent="0.15">
      <c r="B69" s="60" t="s">
        <v>36</v>
      </c>
      <c r="C69" s="47">
        <f>IF(AND(DAY(C58)&gt;=8,DAY(C58)&lt;=14,C59="土",OR(C64="休",C64="雨")),1,0)</f>
        <v>0</v>
      </c>
      <c r="D69" s="47">
        <f>IF(AND(DAY(D58)&gt;=8,DAY(D58)&lt;=14,D59="土",OR(D64="休",D64="雨")),1,0)</f>
        <v>0</v>
      </c>
      <c r="E69" s="47">
        <f t="shared" ref="E69:AG69" si="28">IF(AND(DAY(E58)&gt;=8,DAY(E58)&lt;=14,E59="土",OR(E64="休",E64="雨")),1,0)</f>
        <v>0</v>
      </c>
      <c r="F69" s="47">
        <f t="shared" si="28"/>
        <v>0</v>
      </c>
      <c r="G69" s="47">
        <f t="shared" si="28"/>
        <v>0</v>
      </c>
      <c r="H69" s="47">
        <f t="shared" si="28"/>
        <v>0</v>
      </c>
      <c r="I69" s="47">
        <f t="shared" si="28"/>
        <v>0</v>
      </c>
      <c r="J69" s="47">
        <f t="shared" si="28"/>
        <v>0</v>
      </c>
      <c r="K69" s="47">
        <f t="shared" si="28"/>
        <v>1</v>
      </c>
      <c r="L69" s="47">
        <f t="shared" si="28"/>
        <v>0</v>
      </c>
      <c r="M69" s="47">
        <f t="shared" si="28"/>
        <v>0</v>
      </c>
      <c r="N69" s="47">
        <f t="shared" si="28"/>
        <v>0</v>
      </c>
      <c r="O69" s="47">
        <f t="shared" si="28"/>
        <v>0</v>
      </c>
      <c r="P69" s="47">
        <f t="shared" si="28"/>
        <v>0</v>
      </c>
      <c r="Q69" s="47">
        <f t="shared" si="28"/>
        <v>0</v>
      </c>
      <c r="R69" s="47">
        <f t="shared" si="28"/>
        <v>0</v>
      </c>
      <c r="S69" s="47">
        <f t="shared" si="28"/>
        <v>0</v>
      </c>
      <c r="T69" s="47">
        <f t="shared" si="28"/>
        <v>0</v>
      </c>
      <c r="U69" s="47">
        <f t="shared" si="28"/>
        <v>0</v>
      </c>
      <c r="V69" s="47">
        <f t="shared" si="28"/>
        <v>0</v>
      </c>
      <c r="W69" s="47">
        <f t="shared" si="28"/>
        <v>0</v>
      </c>
      <c r="X69" s="47">
        <f t="shared" si="28"/>
        <v>0</v>
      </c>
      <c r="Y69" s="47">
        <f t="shared" si="28"/>
        <v>0</v>
      </c>
      <c r="Z69" s="47">
        <f t="shared" si="28"/>
        <v>0</v>
      </c>
      <c r="AA69" s="47">
        <f t="shared" si="28"/>
        <v>0</v>
      </c>
      <c r="AB69" s="47">
        <f t="shared" si="28"/>
        <v>0</v>
      </c>
      <c r="AC69" s="47">
        <f t="shared" si="28"/>
        <v>0</v>
      </c>
      <c r="AD69" s="47">
        <f t="shared" si="28"/>
        <v>0</v>
      </c>
      <c r="AE69" s="47">
        <f t="shared" si="28"/>
        <v>0</v>
      </c>
      <c r="AF69" s="47">
        <f t="shared" si="28"/>
        <v>0</v>
      </c>
      <c r="AG69" s="47">
        <f t="shared" si="28"/>
        <v>0</v>
      </c>
      <c r="AH69" s="48" t="s">
        <v>20</v>
      </c>
      <c r="AI69" s="46">
        <f>_xlfn.AGGREGATE(9,6,C69:AG69)</f>
        <v>1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58"/>
    </row>
    <row r="71" spans="2:38" hidden="1" x14ac:dyDescent="0.15">
      <c r="C71" s="2">
        <f>YEAR(C74)</f>
        <v>2025</v>
      </c>
      <c r="D71" s="2">
        <f>MONTH(C74)</f>
        <v>9</v>
      </c>
    </row>
    <row r="72" spans="2:38" x14ac:dyDescent="0.15">
      <c r="B72" s="6" t="s">
        <v>14</v>
      </c>
      <c r="C72" s="116">
        <f>C74</f>
        <v>45901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2"/>
    </row>
    <row r="73" spans="2:38" hidden="1" x14ac:dyDescent="0.15">
      <c r="B73" s="34"/>
      <c r="C73" s="22">
        <f>DATE($C71,$D71,1)</f>
        <v>45901</v>
      </c>
      <c r="D73" s="22">
        <f t="shared" ref="D73:AG73" si="29">C73+1</f>
        <v>45902</v>
      </c>
      <c r="E73" s="22">
        <f t="shared" si="29"/>
        <v>45903</v>
      </c>
      <c r="F73" s="22">
        <f t="shared" si="29"/>
        <v>45904</v>
      </c>
      <c r="G73" s="22">
        <f t="shared" si="29"/>
        <v>45905</v>
      </c>
      <c r="H73" s="22">
        <f t="shared" si="29"/>
        <v>45906</v>
      </c>
      <c r="I73" s="22">
        <f t="shared" si="29"/>
        <v>45907</v>
      </c>
      <c r="J73" s="22">
        <f t="shared" si="29"/>
        <v>45908</v>
      </c>
      <c r="K73" s="22">
        <f t="shared" si="29"/>
        <v>45909</v>
      </c>
      <c r="L73" s="22">
        <f t="shared" si="29"/>
        <v>45910</v>
      </c>
      <c r="M73" s="22">
        <f t="shared" si="29"/>
        <v>45911</v>
      </c>
      <c r="N73" s="22">
        <f t="shared" si="29"/>
        <v>45912</v>
      </c>
      <c r="O73" s="22">
        <f t="shared" si="29"/>
        <v>45913</v>
      </c>
      <c r="P73" s="22">
        <f t="shared" si="29"/>
        <v>45914</v>
      </c>
      <c r="Q73" s="22">
        <f t="shared" si="29"/>
        <v>45915</v>
      </c>
      <c r="R73" s="22">
        <f t="shared" si="29"/>
        <v>45916</v>
      </c>
      <c r="S73" s="22">
        <f t="shared" si="29"/>
        <v>45917</v>
      </c>
      <c r="T73" s="22">
        <f t="shared" si="29"/>
        <v>45918</v>
      </c>
      <c r="U73" s="22">
        <f t="shared" si="29"/>
        <v>45919</v>
      </c>
      <c r="V73" s="22">
        <f t="shared" si="29"/>
        <v>45920</v>
      </c>
      <c r="W73" s="22">
        <f t="shared" si="29"/>
        <v>45921</v>
      </c>
      <c r="X73" s="22">
        <f t="shared" si="29"/>
        <v>45922</v>
      </c>
      <c r="Y73" s="22">
        <f t="shared" si="29"/>
        <v>45923</v>
      </c>
      <c r="Z73" s="22">
        <f t="shared" si="29"/>
        <v>45924</v>
      </c>
      <c r="AA73" s="22">
        <f t="shared" si="29"/>
        <v>45925</v>
      </c>
      <c r="AB73" s="22">
        <f t="shared" si="29"/>
        <v>45926</v>
      </c>
      <c r="AC73" s="22">
        <f t="shared" si="29"/>
        <v>45927</v>
      </c>
      <c r="AD73" s="22">
        <f t="shared" si="29"/>
        <v>45928</v>
      </c>
      <c r="AE73" s="22">
        <f t="shared" si="29"/>
        <v>45929</v>
      </c>
      <c r="AF73" s="22">
        <f t="shared" si="29"/>
        <v>45930</v>
      </c>
      <c r="AG73" s="22">
        <f t="shared" si="29"/>
        <v>45931</v>
      </c>
      <c r="AH73" s="35"/>
      <c r="AI73" s="36"/>
    </row>
    <row r="74" spans="2:38" x14ac:dyDescent="0.15">
      <c r="B74" s="20" t="s">
        <v>15</v>
      </c>
      <c r="C74" s="37">
        <f>IF(EDATE(C57,1)&gt;$G$5,"",EDATE(C57,1))</f>
        <v>45901</v>
      </c>
      <c r="D74" s="22">
        <f t="shared" ref="D74:AG74" si="30">IF(D73&gt;$G$5,"",IF(C74=EOMONTH(DATE($C71,$D71,1),0),"",IF(C74="","",C74+1)))</f>
        <v>45902</v>
      </c>
      <c r="E74" s="22">
        <f t="shared" si="30"/>
        <v>45903</v>
      </c>
      <c r="F74" s="22">
        <f t="shared" si="30"/>
        <v>45904</v>
      </c>
      <c r="G74" s="22">
        <f t="shared" si="30"/>
        <v>45905</v>
      </c>
      <c r="H74" s="22">
        <f t="shared" si="30"/>
        <v>45906</v>
      </c>
      <c r="I74" s="22">
        <f t="shared" si="30"/>
        <v>45907</v>
      </c>
      <c r="J74" s="22">
        <f t="shared" si="30"/>
        <v>45908</v>
      </c>
      <c r="K74" s="22">
        <f t="shared" si="30"/>
        <v>45909</v>
      </c>
      <c r="L74" s="22">
        <f t="shared" si="30"/>
        <v>45910</v>
      </c>
      <c r="M74" s="22">
        <f t="shared" si="30"/>
        <v>45911</v>
      </c>
      <c r="N74" s="22">
        <f t="shared" si="30"/>
        <v>45912</v>
      </c>
      <c r="O74" s="22">
        <f t="shared" si="30"/>
        <v>45913</v>
      </c>
      <c r="P74" s="22">
        <f t="shared" si="30"/>
        <v>45914</v>
      </c>
      <c r="Q74" s="22">
        <f t="shared" si="30"/>
        <v>45915</v>
      </c>
      <c r="R74" s="22">
        <f t="shared" si="30"/>
        <v>45916</v>
      </c>
      <c r="S74" s="22">
        <f t="shared" si="30"/>
        <v>45917</v>
      </c>
      <c r="T74" s="22">
        <f t="shared" si="30"/>
        <v>45918</v>
      </c>
      <c r="U74" s="22">
        <f t="shared" si="30"/>
        <v>45919</v>
      </c>
      <c r="V74" s="22">
        <f t="shared" si="30"/>
        <v>45920</v>
      </c>
      <c r="W74" s="22">
        <f t="shared" si="30"/>
        <v>45921</v>
      </c>
      <c r="X74" s="22">
        <f t="shared" si="30"/>
        <v>45922</v>
      </c>
      <c r="Y74" s="22">
        <f t="shared" si="30"/>
        <v>45923</v>
      </c>
      <c r="Z74" s="22">
        <f t="shared" si="30"/>
        <v>45924</v>
      </c>
      <c r="AA74" s="22">
        <f t="shared" si="30"/>
        <v>45925</v>
      </c>
      <c r="AB74" s="22">
        <f t="shared" si="30"/>
        <v>45926</v>
      </c>
      <c r="AC74" s="22">
        <f t="shared" si="30"/>
        <v>45927</v>
      </c>
      <c r="AD74" s="22">
        <f t="shared" si="30"/>
        <v>45928</v>
      </c>
      <c r="AE74" s="22">
        <f t="shared" si="30"/>
        <v>45929</v>
      </c>
      <c r="AF74" s="22">
        <f t="shared" si="30"/>
        <v>45930</v>
      </c>
      <c r="AG74" s="22" t="str">
        <f t="shared" si="30"/>
        <v/>
      </c>
      <c r="AH74" s="23" t="s">
        <v>16</v>
      </c>
      <c r="AI74" s="59">
        <f>+COUNTIFS(C75:AG75,"土",C76:AG76,"")+COUNTIFS(C75:AG75,"日",C76:AG76,"")</f>
        <v>8</v>
      </c>
    </row>
    <row r="75" spans="2:38" s="25" customFormat="1" x14ac:dyDescent="0.15">
      <c r="B75" s="38" t="s">
        <v>5</v>
      </c>
      <c r="C75" s="49" t="str">
        <f>IFERROR(TEXT(WEEKDAY(+C74),"aaa"),"")</f>
        <v>月</v>
      </c>
      <c r="D75" s="49" t="str">
        <f t="shared" ref="D75:AG75" si="31">IFERROR(TEXT(WEEKDAY(+D74),"aaa"),"")</f>
        <v>火</v>
      </c>
      <c r="E75" s="49" t="str">
        <f t="shared" si="31"/>
        <v>水</v>
      </c>
      <c r="F75" s="49" t="str">
        <f t="shared" si="31"/>
        <v>木</v>
      </c>
      <c r="G75" s="49" t="str">
        <f t="shared" si="31"/>
        <v>金</v>
      </c>
      <c r="H75" s="49" t="str">
        <f t="shared" si="31"/>
        <v>土</v>
      </c>
      <c r="I75" s="49" t="str">
        <f t="shared" si="31"/>
        <v>日</v>
      </c>
      <c r="J75" s="49" t="str">
        <f t="shared" si="31"/>
        <v>月</v>
      </c>
      <c r="K75" s="49" t="str">
        <f t="shared" si="31"/>
        <v>火</v>
      </c>
      <c r="L75" s="49" t="str">
        <f t="shared" si="31"/>
        <v>水</v>
      </c>
      <c r="M75" s="49" t="str">
        <f t="shared" si="31"/>
        <v>木</v>
      </c>
      <c r="N75" s="49" t="str">
        <f t="shared" si="31"/>
        <v>金</v>
      </c>
      <c r="O75" s="49" t="str">
        <f t="shared" si="31"/>
        <v>土</v>
      </c>
      <c r="P75" s="49" t="str">
        <f t="shared" si="31"/>
        <v>日</v>
      </c>
      <c r="Q75" s="49" t="str">
        <f t="shared" si="31"/>
        <v>月</v>
      </c>
      <c r="R75" s="49" t="str">
        <f t="shared" si="31"/>
        <v>火</v>
      </c>
      <c r="S75" s="49" t="str">
        <f t="shared" si="31"/>
        <v>水</v>
      </c>
      <c r="T75" s="49" t="str">
        <f t="shared" si="31"/>
        <v>木</v>
      </c>
      <c r="U75" s="49" t="str">
        <f t="shared" si="31"/>
        <v>金</v>
      </c>
      <c r="V75" s="49" t="str">
        <f t="shared" si="31"/>
        <v>土</v>
      </c>
      <c r="W75" s="49" t="str">
        <f t="shared" si="31"/>
        <v>日</v>
      </c>
      <c r="X75" s="49" t="str">
        <f t="shared" si="31"/>
        <v>月</v>
      </c>
      <c r="Y75" s="49" t="str">
        <f t="shared" si="31"/>
        <v>火</v>
      </c>
      <c r="Z75" s="49" t="str">
        <f t="shared" si="31"/>
        <v>水</v>
      </c>
      <c r="AA75" s="49" t="str">
        <f t="shared" si="31"/>
        <v>木</v>
      </c>
      <c r="AB75" s="49" t="str">
        <f t="shared" si="31"/>
        <v>金</v>
      </c>
      <c r="AC75" s="49" t="str">
        <f t="shared" si="31"/>
        <v>土</v>
      </c>
      <c r="AD75" s="49" t="str">
        <f t="shared" si="31"/>
        <v>日</v>
      </c>
      <c r="AE75" s="49" t="str">
        <f t="shared" si="31"/>
        <v>月</v>
      </c>
      <c r="AF75" s="49" t="str">
        <f t="shared" si="31"/>
        <v>火</v>
      </c>
      <c r="AG75" s="49" t="str">
        <f t="shared" si="31"/>
        <v/>
      </c>
      <c r="AH75" s="23" t="s">
        <v>18</v>
      </c>
      <c r="AI75" s="59">
        <f>+COUNTIF(C76:AG76,"夏休")+COUNTIF(C76:AG76,"冬休")+COUNTIF(C76:AG76,"中止")</f>
        <v>0</v>
      </c>
      <c r="AL75" s="58"/>
    </row>
    <row r="76" spans="2:38" s="25" customFormat="1" ht="13.5" customHeight="1" x14ac:dyDescent="0.15">
      <c r="B76" s="83" t="s">
        <v>17</v>
      </c>
      <c r="C76" s="85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104"/>
      <c r="AH76" s="26" t="s">
        <v>2</v>
      </c>
      <c r="AI76" s="27">
        <f>COUNT(C74:AG74)-AI75</f>
        <v>30</v>
      </c>
      <c r="AL76" s="58"/>
    </row>
    <row r="77" spans="2:38" s="25" customFormat="1" ht="13.5" customHeight="1" x14ac:dyDescent="0.15">
      <c r="B77" s="84"/>
      <c r="C77" s="85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104"/>
      <c r="AH77" s="26" t="s">
        <v>6</v>
      </c>
      <c r="AI77" s="27">
        <f>+COUNTIF(C78:AG79,"休")</f>
        <v>8</v>
      </c>
      <c r="AJ77" s="28" t="str">
        <f>IF(AI78&gt;0.285,"",IF(AI77&lt;AI74,"←計画日数が足りません",""))</f>
        <v/>
      </c>
      <c r="AL77" s="58"/>
    </row>
    <row r="78" spans="2:38" s="25" customFormat="1" ht="13.5" customHeight="1" x14ac:dyDescent="0.15">
      <c r="B78" s="105" t="s">
        <v>0</v>
      </c>
      <c r="C78" s="106"/>
      <c r="D78" s="103"/>
      <c r="E78" s="107"/>
      <c r="F78" s="103"/>
      <c r="G78" s="103"/>
      <c r="H78" s="103" t="s">
        <v>21</v>
      </c>
      <c r="I78" s="103" t="s">
        <v>21</v>
      </c>
      <c r="J78" s="103"/>
      <c r="K78" s="103"/>
      <c r="L78" s="107"/>
      <c r="M78" s="103"/>
      <c r="N78" s="103"/>
      <c r="O78" s="103" t="s">
        <v>21</v>
      </c>
      <c r="P78" s="103" t="s">
        <v>21</v>
      </c>
      <c r="Q78" s="103"/>
      <c r="R78" s="103"/>
      <c r="S78" s="107"/>
      <c r="T78" s="103"/>
      <c r="U78" s="103"/>
      <c r="V78" s="103" t="s">
        <v>21</v>
      </c>
      <c r="W78" s="103" t="s">
        <v>21</v>
      </c>
      <c r="X78" s="103"/>
      <c r="Y78" s="103"/>
      <c r="Z78" s="107"/>
      <c r="AA78" s="103"/>
      <c r="AB78" s="103"/>
      <c r="AC78" s="103" t="s">
        <v>21</v>
      </c>
      <c r="AD78" s="103" t="s">
        <v>21</v>
      </c>
      <c r="AE78" s="103"/>
      <c r="AF78" s="103"/>
      <c r="AG78" s="109"/>
      <c r="AH78" s="26" t="s">
        <v>8</v>
      </c>
      <c r="AI78" s="29">
        <f>+AI77/AI76</f>
        <v>0.26666666666666666</v>
      </c>
      <c r="AL78" s="58"/>
    </row>
    <row r="79" spans="2:38" s="25" customFormat="1" x14ac:dyDescent="0.15">
      <c r="B79" s="105"/>
      <c r="C79" s="106"/>
      <c r="D79" s="103"/>
      <c r="E79" s="107"/>
      <c r="F79" s="103"/>
      <c r="G79" s="103"/>
      <c r="H79" s="103"/>
      <c r="I79" s="103"/>
      <c r="J79" s="103"/>
      <c r="K79" s="103"/>
      <c r="L79" s="107"/>
      <c r="M79" s="103"/>
      <c r="N79" s="103"/>
      <c r="O79" s="103"/>
      <c r="P79" s="103"/>
      <c r="Q79" s="103"/>
      <c r="R79" s="103"/>
      <c r="S79" s="107"/>
      <c r="T79" s="103"/>
      <c r="U79" s="103"/>
      <c r="V79" s="103"/>
      <c r="W79" s="103"/>
      <c r="X79" s="103"/>
      <c r="Y79" s="103"/>
      <c r="Z79" s="107"/>
      <c r="AA79" s="103"/>
      <c r="AB79" s="103"/>
      <c r="AC79" s="103"/>
      <c r="AD79" s="103"/>
      <c r="AE79" s="103"/>
      <c r="AF79" s="103"/>
      <c r="AG79" s="109"/>
      <c r="AH79" s="26" t="s">
        <v>9</v>
      </c>
      <c r="AI79" s="27">
        <f>+COUNTA(C80:AG81)</f>
        <v>8</v>
      </c>
      <c r="AL79" s="58"/>
    </row>
    <row r="80" spans="2:38" s="25" customFormat="1" x14ac:dyDescent="0.15">
      <c r="B80" s="110" t="s">
        <v>7</v>
      </c>
      <c r="C80" s="112"/>
      <c r="D80" s="107"/>
      <c r="E80" s="118"/>
      <c r="F80" s="107"/>
      <c r="G80" s="107"/>
      <c r="H80" s="107" t="s">
        <v>21</v>
      </c>
      <c r="I80" s="107" t="s">
        <v>21</v>
      </c>
      <c r="J80" s="107"/>
      <c r="K80" s="107"/>
      <c r="L80" s="118"/>
      <c r="M80" s="107"/>
      <c r="N80" s="107"/>
      <c r="O80" s="107" t="s">
        <v>21</v>
      </c>
      <c r="P80" s="107" t="s">
        <v>21</v>
      </c>
      <c r="Q80" s="107"/>
      <c r="R80" s="107"/>
      <c r="S80" s="118"/>
      <c r="T80" s="107"/>
      <c r="U80" s="107"/>
      <c r="V80" s="107" t="s">
        <v>21</v>
      </c>
      <c r="W80" s="107" t="s">
        <v>21</v>
      </c>
      <c r="X80" s="107"/>
      <c r="Y80" s="107"/>
      <c r="Z80" s="118"/>
      <c r="AA80" s="107"/>
      <c r="AB80" s="107"/>
      <c r="AC80" s="107" t="s">
        <v>21</v>
      </c>
      <c r="AD80" s="107" t="s">
        <v>21</v>
      </c>
      <c r="AE80" s="107"/>
      <c r="AF80" s="107"/>
      <c r="AG80" s="114"/>
      <c r="AH80" s="30" t="s">
        <v>4</v>
      </c>
      <c r="AI80" s="31">
        <f>+AI79/AI76</f>
        <v>0.26666666666666666</v>
      </c>
      <c r="AL80" s="15">
        <f>+COUNTIF(C78:AG79,"休")</f>
        <v>8</v>
      </c>
    </row>
    <row r="81" spans="2:38" s="25" customFormat="1" x14ac:dyDescent="0.15">
      <c r="B81" s="111"/>
      <c r="C81" s="113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15"/>
      <c r="AH81" s="32" t="s">
        <v>13</v>
      </c>
      <c r="AI81" s="33" t="str">
        <f>IF(7&gt;AI76,"対象外",IF(AI79&gt;=AI74,"OK","NG"))</f>
        <v>OK</v>
      </c>
      <c r="AJ81" s="28" t="str">
        <f>IF(AI81="対象外","←７日間に満たない期間は達成判定の対象外",IF(AI81="NG","←月単位未達成","←月単位達成"))</f>
        <v>←月単位達成</v>
      </c>
      <c r="AL81" s="57" t="str">
        <f>IF(7&gt;AI76,"対象外",IF(AL80&gt;=AI74,"OK","NG"))</f>
        <v>OK</v>
      </c>
    </row>
    <row r="82" spans="2:38" hidden="1" x14ac:dyDescent="0.15">
      <c r="B82" s="60" t="s">
        <v>33</v>
      </c>
      <c r="C82" s="44">
        <f t="shared" ref="C82:AG82" si="32">IF(AND(DAY(C74)&gt;=22,DAY(C74)&lt;=28,C75="土"),1,0)</f>
        <v>0</v>
      </c>
      <c r="D82" s="44">
        <f t="shared" si="32"/>
        <v>0</v>
      </c>
      <c r="E82" s="44">
        <f t="shared" si="32"/>
        <v>0</v>
      </c>
      <c r="F82" s="44">
        <f t="shared" si="32"/>
        <v>0</v>
      </c>
      <c r="G82" s="44">
        <f t="shared" si="32"/>
        <v>0</v>
      </c>
      <c r="H82" s="44">
        <f t="shared" si="32"/>
        <v>0</v>
      </c>
      <c r="I82" s="44">
        <f t="shared" si="32"/>
        <v>0</v>
      </c>
      <c r="J82" s="44">
        <f t="shared" si="32"/>
        <v>0</v>
      </c>
      <c r="K82" s="44">
        <f t="shared" si="32"/>
        <v>0</v>
      </c>
      <c r="L82" s="44">
        <f t="shared" si="32"/>
        <v>0</v>
      </c>
      <c r="M82" s="44">
        <f t="shared" si="32"/>
        <v>0</v>
      </c>
      <c r="N82" s="44">
        <f t="shared" si="32"/>
        <v>0</v>
      </c>
      <c r="O82" s="44">
        <f t="shared" si="32"/>
        <v>0</v>
      </c>
      <c r="P82" s="44">
        <f t="shared" si="32"/>
        <v>0</v>
      </c>
      <c r="Q82" s="44">
        <f t="shared" si="32"/>
        <v>0</v>
      </c>
      <c r="R82" s="44">
        <f t="shared" si="32"/>
        <v>0</v>
      </c>
      <c r="S82" s="44">
        <f t="shared" si="32"/>
        <v>0</v>
      </c>
      <c r="T82" s="44">
        <f t="shared" si="32"/>
        <v>0</v>
      </c>
      <c r="U82" s="44">
        <f t="shared" si="32"/>
        <v>0</v>
      </c>
      <c r="V82" s="44">
        <f t="shared" si="32"/>
        <v>0</v>
      </c>
      <c r="W82" s="44">
        <f t="shared" si="32"/>
        <v>0</v>
      </c>
      <c r="X82" s="44">
        <f t="shared" si="32"/>
        <v>0</v>
      </c>
      <c r="Y82" s="44">
        <f t="shared" si="32"/>
        <v>0</v>
      </c>
      <c r="Z82" s="44">
        <f t="shared" si="32"/>
        <v>0</v>
      </c>
      <c r="AA82" s="44">
        <f t="shared" si="32"/>
        <v>0</v>
      </c>
      <c r="AB82" s="44">
        <f t="shared" si="32"/>
        <v>0</v>
      </c>
      <c r="AC82" s="44">
        <f t="shared" si="32"/>
        <v>1</v>
      </c>
      <c r="AD82" s="44">
        <f t="shared" si="32"/>
        <v>0</v>
      </c>
      <c r="AE82" s="44">
        <f t="shared" si="32"/>
        <v>0</v>
      </c>
      <c r="AF82" s="44">
        <f t="shared" si="32"/>
        <v>0</v>
      </c>
      <c r="AG82" s="44" t="e">
        <f t="shared" si="32"/>
        <v>#VALUE!</v>
      </c>
      <c r="AH82" s="45" t="s">
        <v>19</v>
      </c>
      <c r="AI82" s="46">
        <f>_xlfn.AGGREGATE(9,6,C82:AG82)</f>
        <v>1</v>
      </c>
      <c r="AJ82" s="28"/>
    </row>
    <row r="83" spans="2:38" hidden="1" x14ac:dyDescent="0.15">
      <c r="B83" s="60" t="s">
        <v>34</v>
      </c>
      <c r="C83" s="47">
        <f t="shared" ref="C83:AG83" si="33">IF(AND(DAY(C74)&gt;=22,DAY(C74)&lt;=28,C75="土",OR(C80="休",C80="雨")),1,0)</f>
        <v>0</v>
      </c>
      <c r="D83" s="47">
        <f t="shared" si="33"/>
        <v>0</v>
      </c>
      <c r="E83" s="47">
        <f t="shared" si="33"/>
        <v>0</v>
      </c>
      <c r="F83" s="47">
        <f t="shared" si="33"/>
        <v>0</v>
      </c>
      <c r="G83" s="47">
        <f t="shared" si="33"/>
        <v>0</v>
      </c>
      <c r="H83" s="47">
        <f t="shared" si="33"/>
        <v>0</v>
      </c>
      <c r="I83" s="47">
        <f t="shared" si="33"/>
        <v>0</v>
      </c>
      <c r="J83" s="47">
        <f t="shared" si="33"/>
        <v>0</v>
      </c>
      <c r="K83" s="47">
        <f t="shared" si="33"/>
        <v>0</v>
      </c>
      <c r="L83" s="47">
        <f t="shared" si="33"/>
        <v>0</v>
      </c>
      <c r="M83" s="47">
        <f t="shared" si="33"/>
        <v>0</v>
      </c>
      <c r="N83" s="47">
        <f t="shared" si="33"/>
        <v>0</v>
      </c>
      <c r="O83" s="47">
        <f t="shared" si="33"/>
        <v>0</v>
      </c>
      <c r="P83" s="47">
        <f t="shared" si="33"/>
        <v>0</v>
      </c>
      <c r="Q83" s="47">
        <f t="shared" si="33"/>
        <v>0</v>
      </c>
      <c r="R83" s="47">
        <f t="shared" si="33"/>
        <v>0</v>
      </c>
      <c r="S83" s="47">
        <f t="shared" si="33"/>
        <v>0</v>
      </c>
      <c r="T83" s="47">
        <f t="shared" si="33"/>
        <v>0</v>
      </c>
      <c r="U83" s="47">
        <f t="shared" si="33"/>
        <v>0</v>
      </c>
      <c r="V83" s="47">
        <f t="shared" si="33"/>
        <v>0</v>
      </c>
      <c r="W83" s="47">
        <f t="shared" si="33"/>
        <v>0</v>
      </c>
      <c r="X83" s="47">
        <f t="shared" si="33"/>
        <v>0</v>
      </c>
      <c r="Y83" s="47">
        <f t="shared" si="33"/>
        <v>0</v>
      </c>
      <c r="Z83" s="47">
        <f t="shared" si="33"/>
        <v>0</v>
      </c>
      <c r="AA83" s="47">
        <f t="shared" si="33"/>
        <v>0</v>
      </c>
      <c r="AB83" s="47">
        <f t="shared" si="33"/>
        <v>0</v>
      </c>
      <c r="AC83" s="47">
        <f t="shared" si="33"/>
        <v>1</v>
      </c>
      <c r="AD83" s="47">
        <f t="shared" si="33"/>
        <v>0</v>
      </c>
      <c r="AE83" s="47">
        <f t="shared" si="33"/>
        <v>0</v>
      </c>
      <c r="AF83" s="47">
        <f t="shared" si="33"/>
        <v>0</v>
      </c>
      <c r="AG83" s="47" t="e">
        <f t="shared" si="33"/>
        <v>#VALUE!</v>
      </c>
      <c r="AH83" s="48" t="s">
        <v>20</v>
      </c>
      <c r="AI83" s="46">
        <f>_xlfn.AGGREGATE(9,6,C83:AG83)</f>
        <v>1</v>
      </c>
      <c r="AJ83" s="28"/>
    </row>
    <row r="84" spans="2:38" hidden="1" x14ac:dyDescent="0.15">
      <c r="B84" s="60" t="s">
        <v>35</v>
      </c>
      <c r="C84" s="44">
        <f>IF(AND(DAY(C74)&gt;=8,DAY(C74)&lt;=14,C75="土"),1,0)</f>
        <v>0</v>
      </c>
      <c r="D84" s="44">
        <f>IF(AND(DAY(D74)&gt;=8,DAY(D74)&lt;=14,D75="土"),1,0)</f>
        <v>0</v>
      </c>
      <c r="E84" s="44">
        <f t="shared" ref="E84:AG84" si="34">IF(AND(DAY(E74)&gt;=8,DAY(E74)&lt;=14,E75="土"),1,0)</f>
        <v>0</v>
      </c>
      <c r="F84" s="44">
        <f t="shared" si="34"/>
        <v>0</v>
      </c>
      <c r="G84" s="44">
        <f t="shared" si="34"/>
        <v>0</v>
      </c>
      <c r="H84" s="44">
        <f t="shared" si="34"/>
        <v>0</v>
      </c>
      <c r="I84" s="44">
        <f t="shared" si="34"/>
        <v>0</v>
      </c>
      <c r="J84" s="44">
        <f t="shared" si="34"/>
        <v>0</v>
      </c>
      <c r="K84" s="44">
        <f t="shared" si="34"/>
        <v>0</v>
      </c>
      <c r="L84" s="44">
        <f t="shared" si="34"/>
        <v>0</v>
      </c>
      <c r="M84" s="44">
        <f t="shared" si="34"/>
        <v>0</v>
      </c>
      <c r="N84" s="44">
        <f t="shared" si="34"/>
        <v>0</v>
      </c>
      <c r="O84" s="44">
        <f t="shared" si="34"/>
        <v>1</v>
      </c>
      <c r="P84" s="44">
        <f t="shared" si="34"/>
        <v>0</v>
      </c>
      <c r="Q84" s="44">
        <f t="shared" si="34"/>
        <v>0</v>
      </c>
      <c r="R84" s="44">
        <f t="shared" si="34"/>
        <v>0</v>
      </c>
      <c r="S84" s="44">
        <f t="shared" si="34"/>
        <v>0</v>
      </c>
      <c r="T84" s="44">
        <f t="shared" si="34"/>
        <v>0</v>
      </c>
      <c r="U84" s="44">
        <f t="shared" si="34"/>
        <v>0</v>
      </c>
      <c r="V84" s="44">
        <f t="shared" si="34"/>
        <v>0</v>
      </c>
      <c r="W84" s="44">
        <f t="shared" si="34"/>
        <v>0</v>
      </c>
      <c r="X84" s="44">
        <f t="shared" si="34"/>
        <v>0</v>
      </c>
      <c r="Y84" s="44">
        <f t="shared" si="34"/>
        <v>0</v>
      </c>
      <c r="Z84" s="44">
        <f t="shared" si="34"/>
        <v>0</v>
      </c>
      <c r="AA84" s="44">
        <f t="shared" si="34"/>
        <v>0</v>
      </c>
      <c r="AB84" s="44">
        <f t="shared" si="34"/>
        <v>0</v>
      </c>
      <c r="AC84" s="44">
        <f t="shared" si="34"/>
        <v>0</v>
      </c>
      <c r="AD84" s="44">
        <f t="shared" si="34"/>
        <v>0</v>
      </c>
      <c r="AE84" s="44">
        <f t="shared" si="34"/>
        <v>0</v>
      </c>
      <c r="AF84" s="44">
        <f t="shared" si="34"/>
        <v>0</v>
      </c>
      <c r="AG84" s="44" t="e">
        <f t="shared" si="34"/>
        <v>#VALUE!</v>
      </c>
      <c r="AH84" s="45" t="s">
        <v>19</v>
      </c>
      <c r="AI84" s="46">
        <f>_xlfn.AGGREGATE(9,6,C84:AG84)</f>
        <v>1</v>
      </c>
      <c r="AJ84" s="28"/>
    </row>
    <row r="85" spans="2:38" hidden="1" x14ac:dyDescent="0.15">
      <c r="B85" s="60" t="s">
        <v>36</v>
      </c>
      <c r="C85" s="47">
        <f>IF(AND(DAY(C74)&gt;=8,DAY(C74)&lt;=14,C75="土",OR(C80="休",C80="雨")),1,0)</f>
        <v>0</v>
      </c>
      <c r="D85" s="47">
        <f>IF(AND(DAY(D74)&gt;=8,DAY(D74)&lt;=14,D75="土",OR(D80="休",D80="雨")),1,0)</f>
        <v>0</v>
      </c>
      <c r="E85" s="47">
        <f t="shared" ref="E85:AG85" si="35">IF(AND(DAY(E74)&gt;=8,DAY(E74)&lt;=14,E75="土",OR(E80="休",E80="雨")),1,0)</f>
        <v>0</v>
      </c>
      <c r="F85" s="47">
        <f t="shared" si="35"/>
        <v>0</v>
      </c>
      <c r="G85" s="47">
        <f t="shared" si="35"/>
        <v>0</v>
      </c>
      <c r="H85" s="47">
        <f t="shared" si="35"/>
        <v>0</v>
      </c>
      <c r="I85" s="47">
        <f t="shared" si="35"/>
        <v>0</v>
      </c>
      <c r="J85" s="47">
        <f t="shared" si="35"/>
        <v>0</v>
      </c>
      <c r="K85" s="47">
        <f t="shared" si="35"/>
        <v>0</v>
      </c>
      <c r="L85" s="47">
        <f t="shared" si="35"/>
        <v>0</v>
      </c>
      <c r="M85" s="47">
        <f t="shared" si="35"/>
        <v>0</v>
      </c>
      <c r="N85" s="47">
        <f t="shared" si="35"/>
        <v>0</v>
      </c>
      <c r="O85" s="47">
        <f t="shared" si="35"/>
        <v>1</v>
      </c>
      <c r="P85" s="47">
        <f t="shared" si="35"/>
        <v>0</v>
      </c>
      <c r="Q85" s="47">
        <f t="shared" si="35"/>
        <v>0</v>
      </c>
      <c r="R85" s="47">
        <f t="shared" si="35"/>
        <v>0</v>
      </c>
      <c r="S85" s="47">
        <f t="shared" si="35"/>
        <v>0</v>
      </c>
      <c r="T85" s="47">
        <f t="shared" si="35"/>
        <v>0</v>
      </c>
      <c r="U85" s="47">
        <f t="shared" si="35"/>
        <v>0</v>
      </c>
      <c r="V85" s="47">
        <f t="shared" si="35"/>
        <v>0</v>
      </c>
      <c r="W85" s="47">
        <f t="shared" si="35"/>
        <v>0</v>
      </c>
      <c r="X85" s="47">
        <f t="shared" si="35"/>
        <v>0</v>
      </c>
      <c r="Y85" s="47">
        <f t="shared" si="35"/>
        <v>0</v>
      </c>
      <c r="Z85" s="47">
        <f t="shared" si="35"/>
        <v>0</v>
      </c>
      <c r="AA85" s="47">
        <f t="shared" si="35"/>
        <v>0</v>
      </c>
      <c r="AB85" s="47">
        <f t="shared" si="35"/>
        <v>0</v>
      </c>
      <c r="AC85" s="47">
        <f t="shared" si="35"/>
        <v>0</v>
      </c>
      <c r="AD85" s="47">
        <f t="shared" si="35"/>
        <v>0</v>
      </c>
      <c r="AE85" s="47">
        <f t="shared" si="35"/>
        <v>0</v>
      </c>
      <c r="AF85" s="47">
        <f t="shared" si="35"/>
        <v>0</v>
      </c>
      <c r="AG85" s="47" t="e">
        <f t="shared" si="35"/>
        <v>#VALUE!</v>
      </c>
      <c r="AH85" s="48" t="s">
        <v>20</v>
      </c>
      <c r="AI85" s="46">
        <f>_xlfn.AGGREGATE(9,6,C85:AG85)</f>
        <v>1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58"/>
    </row>
    <row r="87" spans="2:38" hidden="1" x14ac:dyDescent="0.15">
      <c r="C87" s="2">
        <f>YEAR(C90)</f>
        <v>2025</v>
      </c>
      <c r="D87" s="2">
        <f>MONTH(C90)</f>
        <v>10</v>
      </c>
    </row>
    <row r="88" spans="2:38" x14ac:dyDescent="0.15">
      <c r="B88" s="6" t="s">
        <v>14</v>
      </c>
      <c r="C88" s="116">
        <f>C90</f>
        <v>45931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2"/>
    </row>
    <row r="89" spans="2:38" hidden="1" x14ac:dyDescent="0.15">
      <c r="B89" s="34"/>
      <c r="C89" s="22">
        <f>DATE($C87,$D87,1)</f>
        <v>45931</v>
      </c>
      <c r="D89" s="22">
        <f t="shared" ref="D89:AG89" si="36">C89+1</f>
        <v>45932</v>
      </c>
      <c r="E89" s="22">
        <f t="shared" si="36"/>
        <v>45933</v>
      </c>
      <c r="F89" s="22">
        <f t="shared" si="36"/>
        <v>45934</v>
      </c>
      <c r="G89" s="22">
        <f t="shared" si="36"/>
        <v>45935</v>
      </c>
      <c r="H89" s="22">
        <f t="shared" si="36"/>
        <v>45936</v>
      </c>
      <c r="I89" s="22">
        <f t="shared" si="36"/>
        <v>45937</v>
      </c>
      <c r="J89" s="22">
        <f t="shared" si="36"/>
        <v>45938</v>
      </c>
      <c r="K89" s="22">
        <f t="shared" si="36"/>
        <v>45939</v>
      </c>
      <c r="L89" s="22">
        <f t="shared" si="36"/>
        <v>45940</v>
      </c>
      <c r="M89" s="22">
        <f t="shared" si="36"/>
        <v>45941</v>
      </c>
      <c r="N89" s="22">
        <f t="shared" si="36"/>
        <v>45942</v>
      </c>
      <c r="O89" s="22">
        <f t="shared" si="36"/>
        <v>45943</v>
      </c>
      <c r="P89" s="22">
        <f t="shared" si="36"/>
        <v>45944</v>
      </c>
      <c r="Q89" s="22">
        <f t="shared" si="36"/>
        <v>45945</v>
      </c>
      <c r="R89" s="22">
        <f t="shared" si="36"/>
        <v>45946</v>
      </c>
      <c r="S89" s="22">
        <f t="shared" si="36"/>
        <v>45947</v>
      </c>
      <c r="T89" s="22">
        <f t="shared" si="36"/>
        <v>45948</v>
      </c>
      <c r="U89" s="22">
        <f t="shared" si="36"/>
        <v>45949</v>
      </c>
      <c r="V89" s="22">
        <f t="shared" si="36"/>
        <v>45950</v>
      </c>
      <c r="W89" s="22">
        <f t="shared" si="36"/>
        <v>45951</v>
      </c>
      <c r="X89" s="22">
        <f t="shared" si="36"/>
        <v>45952</v>
      </c>
      <c r="Y89" s="22">
        <f t="shared" si="36"/>
        <v>45953</v>
      </c>
      <c r="Z89" s="22">
        <f t="shared" si="36"/>
        <v>45954</v>
      </c>
      <c r="AA89" s="22">
        <f t="shared" si="36"/>
        <v>45955</v>
      </c>
      <c r="AB89" s="22">
        <f t="shared" si="36"/>
        <v>45956</v>
      </c>
      <c r="AC89" s="22">
        <f t="shared" si="36"/>
        <v>45957</v>
      </c>
      <c r="AD89" s="22">
        <f t="shared" si="36"/>
        <v>45958</v>
      </c>
      <c r="AE89" s="22">
        <f t="shared" si="36"/>
        <v>45959</v>
      </c>
      <c r="AF89" s="22">
        <f t="shared" si="36"/>
        <v>45960</v>
      </c>
      <c r="AG89" s="22">
        <f t="shared" si="36"/>
        <v>45961</v>
      </c>
      <c r="AH89" s="35"/>
      <c r="AI89" s="36"/>
    </row>
    <row r="90" spans="2:38" x14ac:dyDescent="0.15">
      <c r="B90" s="20" t="s">
        <v>15</v>
      </c>
      <c r="C90" s="37">
        <f>IF(EDATE(C73,1)&gt;$G$5,"",EDATE(C73,1))</f>
        <v>45931</v>
      </c>
      <c r="D90" s="22">
        <f t="shared" ref="D90:AG90" si="37">IF(D89&gt;$G$5,"",IF(C90=EOMONTH(DATE($C87,$D87,1),0),"",IF(C90="","",C90+1)))</f>
        <v>45932</v>
      </c>
      <c r="E90" s="22">
        <f t="shared" si="37"/>
        <v>45933</v>
      </c>
      <c r="F90" s="22">
        <f t="shared" si="37"/>
        <v>45934</v>
      </c>
      <c r="G90" s="22">
        <f t="shared" si="37"/>
        <v>45935</v>
      </c>
      <c r="H90" s="22">
        <f t="shared" si="37"/>
        <v>45936</v>
      </c>
      <c r="I90" s="22">
        <f t="shared" si="37"/>
        <v>45937</v>
      </c>
      <c r="J90" s="22">
        <f t="shared" si="37"/>
        <v>45938</v>
      </c>
      <c r="K90" s="22">
        <f t="shared" si="37"/>
        <v>45939</v>
      </c>
      <c r="L90" s="22">
        <f t="shared" si="37"/>
        <v>45940</v>
      </c>
      <c r="M90" s="22">
        <f t="shared" si="37"/>
        <v>45941</v>
      </c>
      <c r="N90" s="22">
        <f t="shared" si="37"/>
        <v>45942</v>
      </c>
      <c r="O90" s="22">
        <f t="shared" si="37"/>
        <v>45943</v>
      </c>
      <c r="P90" s="22">
        <f t="shared" si="37"/>
        <v>45944</v>
      </c>
      <c r="Q90" s="22">
        <f t="shared" si="37"/>
        <v>45945</v>
      </c>
      <c r="R90" s="22">
        <f t="shared" si="37"/>
        <v>45946</v>
      </c>
      <c r="S90" s="22">
        <f t="shared" si="37"/>
        <v>45947</v>
      </c>
      <c r="T90" s="22">
        <f t="shared" si="37"/>
        <v>45948</v>
      </c>
      <c r="U90" s="22">
        <f t="shared" si="37"/>
        <v>45949</v>
      </c>
      <c r="V90" s="22">
        <f t="shared" si="37"/>
        <v>45950</v>
      </c>
      <c r="W90" s="22">
        <f t="shared" si="37"/>
        <v>45951</v>
      </c>
      <c r="X90" s="22">
        <f t="shared" si="37"/>
        <v>45952</v>
      </c>
      <c r="Y90" s="22">
        <f t="shared" si="37"/>
        <v>45953</v>
      </c>
      <c r="Z90" s="22">
        <f t="shared" si="37"/>
        <v>45954</v>
      </c>
      <c r="AA90" s="22">
        <f t="shared" si="37"/>
        <v>45955</v>
      </c>
      <c r="AB90" s="22">
        <f t="shared" si="37"/>
        <v>45956</v>
      </c>
      <c r="AC90" s="22">
        <f t="shared" si="37"/>
        <v>45957</v>
      </c>
      <c r="AD90" s="22">
        <f t="shared" si="37"/>
        <v>45958</v>
      </c>
      <c r="AE90" s="22">
        <f t="shared" si="37"/>
        <v>45959</v>
      </c>
      <c r="AF90" s="22">
        <f t="shared" si="37"/>
        <v>45960</v>
      </c>
      <c r="AG90" s="22">
        <f t="shared" si="37"/>
        <v>45961</v>
      </c>
      <c r="AH90" s="23" t="s">
        <v>16</v>
      </c>
      <c r="AI90" s="59">
        <f>+COUNTIFS(C91:AG91,"土",C92:AG92,"")+COUNTIFS(C91:AG91,"日",C92:AG92,"")</f>
        <v>8</v>
      </c>
    </row>
    <row r="91" spans="2:38" s="25" customFormat="1" x14ac:dyDescent="0.15">
      <c r="B91" s="38" t="s">
        <v>5</v>
      </c>
      <c r="C91" s="49" t="str">
        <f>IFERROR(TEXT(WEEKDAY(+C90),"aaa"),"")</f>
        <v>水</v>
      </c>
      <c r="D91" s="49" t="str">
        <f t="shared" ref="D91:AG91" si="38">IFERROR(TEXT(WEEKDAY(+D90),"aaa"),"")</f>
        <v>木</v>
      </c>
      <c r="E91" s="49" t="str">
        <f t="shared" si="38"/>
        <v>金</v>
      </c>
      <c r="F91" s="49" t="str">
        <f t="shared" si="38"/>
        <v>土</v>
      </c>
      <c r="G91" s="49" t="str">
        <f t="shared" si="38"/>
        <v>日</v>
      </c>
      <c r="H91" s="49" t="str">
        <f t="shared" si="38"/>
        <v>月</v>
      </c>
      <c r="I91" s="49" t="str">
        <f t="shared" si="38"/>
        <v>火</v>
      </c>
      <c r="J91" s="49" t="str">
        <f t="shared" si="38"/>
        <v>水</v>
      </c>
      <c r="K91" s="49" t="str">
        <f t="shared" si="38"/>
        <v>木</v>
      </c>
      <c r="L91" s="49" t="str">
        <f t="shared" si="38"/>
        <v>金</v>
      </c>
      <c r="M91" s="49" t="str">
        <f t="shared" si="38"/>
        <v>土</v>
      </c>
      <c r="N91" s="49" t="str">
        <f t="shared" si="38"/>
        <v>日</v>
      </c>
      <c r="O91" s="49" t="str">
        <f t="shared" si="38"/>
        <v>月</v>
      </c>
      <c r="P91" s="49" t="str">
        <f t="shared" si="38"/>
        <v>火</v>
      </c>
      <c r="Q91" s="49" t="str">
        <f t="shared" si="38"/>
        <v>水</v>
      </c>
      <c r="R91" s="49" t="str">
        <f t="shared" si="38"/>
        <v>木</v>
      </c>
      <c r="S91" s="49" t="str">
        <f t="shared" si="38"/>
        <v>金</v>
      </c>
      <c r="T91" s="49" t="str">
        <f t="shared" si="38"/>
        <v>土</v>
      </c>
      <c r="U91" s="49" t="str">
        <f t="shared" si="38"/>
        <v>日</v>
      </c>
      <c r="V91" s="49" t="str">
        <f t="shared" si="38"/>
        <v>月</v>
      </c>
      <c r="W91" s="49" t="str">
        <f t="shared" si="38"/>
        <v>火</v>
      </c>
      <c r="X91" s="49" t="str">
        <f t="shared" si="38"/>
        <v>水</v>
      </c>
      <c r="Y91" s="49" t="str">
        <f t="shared" si="38"/>
        <v>木</v>
      </c>
      <c r="Z91" s="49" t="str">
        <f t="shared" si="38"/>
        <v>金</v>
      </c>
      <c r="AA91" s="49" t="str">
        <f t="shared" si="38"/>
        <v>土</v>
      </c>
      <c r="AB91" s="49" t="str">
        <f t="shared" si="38"/>
        <v>日</v>
      </c>
      <c r="AC91" s="49" t="str">
        <f t="shared" si="38"/>
        <v>月</v>
      </c>
      <c r="AD91" s="49" t="str">
        <f t="shared" si="38"/>
        <v>火</v>
      </c>
      <c r="AE91" s="49" t="str">
        <f t="shared" si="38"/>
        <v>水</v>
      </c>
      <c r="AF91" s="49" t="str">
        <f t="shared" si="38"/>
        <v>木</v>
      </c>
      <c r="AG91" s="49" t="str">
        <f t="shared" si="38"/>
        <v>金</v>
      </c>
      <c r="AH91" s="23" t="s">
        <v>18</v>
      </c>
      <c r="AI91" s="59">
        <f>+COUNTIF(C92:AG92,"夏休")+COUNTIF(C92:AG92,"冬休")+COUNTIF(C92:AG92,"中止")</f>
        <v>0</v>
      </c>
      <c r="AL91" s="58"/>
    </row>
    <row r="92" spans="2:38" s="25" customFormat="1" ht="13.5" customHeight="1" x14ac:dyDescent="0.15">
      <c r="B92" s="83" t="s">
        <v>17</v>
      </c>
      <c r="C92" s="85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104"/>
      <c r="AH92" s="26" t="s">
        <v>2</v>
      </c>
      <c r="AI92" s="27">
        <f>COUNT(C90:AG90)-AI91</f>
        <v>31</v>
      </c>
      <c r="AL92" s="58"/>
    </row>
    <row r="93" spans="2:38" s="25" customFormat="1" ht="13.5" customHeight="1" x14ac:dyDescent="0.15">
      <c r="B93" s="84"/>
      <c r="C93" s="85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104"/>
      <c r="AH93" s="26" t="s">
        <v>6</v>
      </c>
      <c r="AI93" s="27">
        <f>+COUNTIF(C94:AG95,"休")</f>
        <v>8</v>
      </c>
      <c r="AJ93" s="28" t="str">
        <f>IF(AI94&gt;0.285,"",IF(AI93&lt;AI90,"←計画日数が足りません",""))</f>
        <v/>
      </c>
      <c r="AL93" s="58"/>
    </row>
    <row r="94" spans="2:38" s="25" customFormat="1" ht="13.5" customHeight="1" x14ac:dyDescent="0.15">
      <c r="B94" s="105" t="s">
        <v>0</v>
      </c>
      <c r="C94" s="106"/>
      <c r="D94" s="103"/>
      <c r="E94" s="103"/>
      <c r="F94" s="103" t="s">
        <v>21</v>
      </c>
      <c r="G94" s="103" t="s">
        <v>21</v>
      </c>
      <c r="H94" s="103"/>
      <c r="I94" s="107"/>
      <c r="J94" s="103"/>
      <c r="K94" s="103"/>
      <c r="L94" s="103"/>
      <c r="M94" s="103" t="s">
        <v>21</v>
      </c>
      <c r="N94" s="103" t="s">
        <v>21</v>
      </c>
      <c r="O94" s="103"/>
      <c r="P94" s="107"/>
      <c r="Q94" s="103"/>
      <c r="R94" s="103"/>
      <c r="S94" s="103"/>
      <c r="T94" s="103" t="s">
        <v>21</v>
      </c>
      <c r="U94" s="103" t="s">
        <v>21</v>
      </c>
      <c r="V94" s="103"/>
      <c r="W94" s="107"/>
      <c r="X94" s="103"/>
      <c r="Y94" s="103"/>
      <c r="Z94" s="103"/>
      <c r="AA94" s="103" t="s">
        <v>21</v>
      </c>
      <c r="AB94" s="103" t="s">
        <v>21</v>
      </c>
      <c r="AC94" s="103"/>
      <c r="AD94" s="107"/>
      <c r="AE94" s="103"/>
      <c r="AF94" s="103"/>
      <c r="AG94" s="109"/>
      <c r="AH94" s="26" t="s">
        <v>8</v>
      </c>
      <c r="AI94" s="29">
        <f>+AI93/AI92</f>
        <v>0.25806451612903225</v>
      </c>
      <c r="AL94" s="58"/>
    </row>
    <row r="95" spans="2:38" s="25" customFormat="1" x14ac:dyDescent="0.15">
      <c r="B95" s="105"/>
      <c r="C95" s="106"/>
      <c r="D95" s="103"/>
      <c r="E95" s="103"/>
      <c r="F95" s="103"/>
      <c r="G95" s="103"/>
      <c r="H95" s="103"/>
      <c r="I95" s="107"/>
      <c r="J95" s="103"/>
      <c r="K95" s="103"/>
      <c r="L95" s="103"/>
      <c r="M95" s="103"/>
      <c r="N95" s="103"/>
      <c r="O95" s="103"/>
      <c r="P95" s="107"/>
      <c r="Q95" s="103"/>
      <c r="R95" s="103"/>
      <c r="S95" s="103"/>
      <c r="T95" s="103"/>
      <c r="U95" s="103"/>
      <c r="V95" s="103"/>
      <c r="W95" s="107"/>
      <c r="X95" s="103"/>
      <c r="Y95" s="103"/>
      <c r="Z95" s="103"/>
      <c r="AA95" s="103"/>
      <c r="AB95" s="103"/>
      <c r="AC95" s="103"/>
      <c r="AD95" s="107"/>
      <c r="AE95" s="103"/>
      <c r="AF95" s="103"/>
      <c r="AG95" s="109"/>
      <c r="AH95" s="26" t="s">
        <v>9</v>
      </c>
      <c r="AI95" s="27">
        <f>+COUNTA(C96:AG97)</f>
        <v>8</v>
      </c>
      <c r="AL95" s="58"/>
    </row>
    <row r="96" spans="2:38" s="25" customFormat="1" x14ac:dyDescent="0.15">
      <c r="B96" s="110" t="s">
        <v>7</v>
      </c>
      <c r="C96" s="112"/>
      <c r="D96" s="107"/>
      <c r="E96" s="107"/>
      <c r="F96" s="107" t="s">
        <v>21</v>
      </c>
      <c r="G96" s="107" t="s">
        <v>21</v>
      </c>
      <c r="H96" s="107"/>
      <c r="I96" s="118"/>
      <c r="J96" s="107"/>
      <c r="K96" s="107" t="s">
        <v>24</v>
      </c>
      <c r="L96" s="107"/>
      <c r="M96" s="107"/>
      <c r="N96" s="107" t="s">
        <v>21</v>
      </c>
      <c r="O96" s="107"/>
      <c r="P96" s="118"/>
      <c r="Q96" s="107"/>
      <c r="R96" s="107"/>
      <c r="S96" s="107"/>
      <c r="T96" s="107" t="s">
        <v>21</v>
      </c>
      <c r="U96" s="107" t="s">
        <v>21</v>
      </c>
      <c r="V96" s="107"/>
      <c r="W96" s="118"/>
      <c r="X96" s="107"/>
      <c r="Y96" s="107"/>
      <c r="Z96" s="107"/>
      <c r="AA96" s="107" t="s">
        <v>21</v>
      </c>
      <c r="AB96" s="107" t="s">
        <v>21</v>
      </c>
      <c r="AC96" s="107"/>
      <c r="AD96" s="118"/>
      <c r="AE96" s="107"/>
      <c r="AF96" s="107"/>
      <c r="AG96" s="114"/>
      <c r="AH96" s="30" t="s">
        <v>4</v>
      </c>
      <c r="AI96" s="31">
        <f>+AI95/AI92</f>
        <v>0.25806451612903225</v>
      </c>
      <c r="AL96" s="15">
        <f>+COUNTIF(C94:AG95,"休")</f>
        <v>8</v>
      </c>
    </row>
    <row r="97" spans="2:38" s="25" customFormat="1" x14ac:dyDescent="0.15">
      <c r="B97" s="111"/>
      <c r="C97" s="113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5"/>
      <c r="AH97" s="32" t="s">
        <v>13</v>
      </c>
      <c r="AI97" s="33" t="str">
        <f>IF(7&gt;AI92,"対象外",IF(AI95&gt;=AI90,"OK","NG"))</f>
        <v>OK</v>
      </c>
      <c r="AJ97" s="28" t="str">
        <f>IF(AI97="対象外","←７日間に満たない期間は達成判定の対象外",IF(AI97="NG","←月単位未達成","←月単位達成"))</f>
        <v>←月単位達成</v>
      </c>
      <c r="AL97" s="57" t="str">
        <f>IF(7&gt;AI92,"対象外",IF(AL96&gt;=AI90,"OK","NG"))</f>
        <v>OK</v>
      </c>
    </row>
    <row r="98" spans="2:38" hidden="1" x14ac:dyDescent="0.15">
      <c r="B98" s="60" t="s">
        <v>33</v>
      </c>
      <c r="C98" s="44">
        <f t="shared" ref="C98:AG98" si="39">IF(AND(DAY(C90)&gt;=22,DAY(C90)&lt;=28,C91="土"),1,0)</f>
        <v>0</v>
      </c>
      <c r="D98" s="44">
        <f t="shared" si="39"/>
        <v>0</v>
      </c>
      <c r="E98" s="44">
        <f t="shared" si="39"/>
        <v>0</v>
      </c>
      <c r="F98" s="44">
        <f t="shared" si="39"/>
        <v>0</v>
      </c>
      <c r="G98" s="44">
        <f t="shared" si="39"/>
        <v>0</v>
      </c>
      <c r="H98" s="44">
        <f t="shared" si="39"/>
        <v>0</v>
      </c>
      <c r="I98" s="44">
        <f t="shared" si="39"/>
        <v>0</v>
      </c>
      <c r="J98" s="44">
        <f t="shared" si="39"/>
        <v>0</v>
      </c>
      <c r="K98" s="44">
        <f t="shared" si="39"/>
        <v>0</v>
      </c>
      <c r="L98" s="44">
        <f t="shared" si="39"/>
        <v>0</v>
      </c>
      <c r="M98" s="44">
        <f t="shared" si="39"/>
        <v>0</v>
      </c>
      <c r="N98" s="44">
        <f t="shared" si="39"/>
        <v>0</v>
      </c>
      <c r="O98" s="44">
        <f t="shared" si="39"/>
        <v>0</v>
      </c>
      <c r="P98" s="44">
        <f t="shared" si="39"/>
        <v>0</v>
      </c>
      <c r="Q98" s="44">
        <f t="shared" si="39"/>
        <v>0</v>
      </c>
      <c r="R98" s="44">
        <f t="shared" si="39"/>
        <v>0</v>
      </c>
      <c r="S98" s="44">
        <f t="shared" si="39"/>
        <v>0</v>
      </c>
      <c r="T98" s="44">
        <f t="shared" si="39"/>
        <v>0</v>
      </c>
      <c r="U98" s="44">
        <f t="shared" si="39"/>
        <v>0</v>
      </c>
      <c r="V98" s="44">
        <f t="shared" si="39"/>
        <v>0</v>
      </c>
      <c r="W98" s="44">
        <f t="shared" si="39"/>
        <v>0</v>
      </c>
      <c r="X98" s="44">
        <f t="shared" si="39"/>
        <v>0</v>
      </c>
      <c r="Y98" s="44">
        <f t="shared" si="39"/>
        <v>0</v>
      </c>
      <c r="Z98" s="44">
        <f t="shared" si="39"/>
        <v>0</v>
      </c>
      <c r="AA98" s="44">
        <f t="shared" si="39"/>
        <v>1</v>
      </c>
      <c r="AB98" s="44">
        <f t="shared" si="39"/>
        <v>0</v>
      </c>
      <c r="AC98" s="44">
        <f t="shared" si="39"/>
        <v>0</v>
      </c>
      <c r="AD98" s="44">
        <f t="shared" si="39"/>
        <v>0</v>
      </c>
      <c r="AE98" s="44">
        <f t="shared" si="39"/>
        <v>0</v>
      </c>
      <c r="AF98" s="44">
        <f t="shared" si="39"/>
        <v>0</v>
      </c>
      <c r="AG98" s="44">
        <f t="shared" si="39"/>
        <v>0</v>
      </c>
      <c r="AH98" s="45" t="s">
        <v>19</v>
      </c>
      <c r="AI98" s="46">
        <f>_xlfn.AGGREGATE(9,6,C98:AG98)</f>
        <v>1</v>
      </c>
      <c r="AJ98" s="28"/>
    </row>
    <row r="99" spans="2:38" hidden="1" x14ac:dyDescent="0.15">
      <c r="B99" s="60" t="s">
        <v>34</v>
      </c>
      <c r="C99" s="47">
        <f t="shared" ref="C99:AG99" si="40">IF(AND(DAY(C90)&gt;=22,DAY(C90)&lt;=28,C91="土",OR(C96="休",C96="雨")),1,0)</f>
        <v>0</v>
      </c>
      <c r="D99" s="47">
        <f t="shared" si="40"/>
        <v>0</v>
      </c>
      <c r="E99" s="47">
        <f t="shared" si="40"/>
        <v>0</v>
      </c>
      <c r="F99" s="47">
        <f t="shared" si="40"/>
        <v>0</v>
      </c>
      <c r="G99" s="47">
        <f t="shared" si="40"/>
        <v>0</v>
      </c>
      <c r="H99" s="47">
        <f t="shared" si="40"/>
        <v>0</v>
      </c>
      <c r="I99" s="47">
        <f t="shared" si="40"/>
        <v>0</v>
      </c>
      <c r="J99" s="47">
        <f t="shared" si="40"/>
        <v>0</v>
      </c>
      <c r="K99" s="47">
        <f t="shared" si="40"/>
        <v>0</v>
      </c>
      <c r="L99" s="47">
        <f t="shared" si="40"/>
        <v>0</v>
      </c>
      <c r="M99" s="47">
        <f t="shared" si="40"/>
        <v>0</v>
      </c>
      <c r="N99" s="47">
        <f t="shared" si="40"/>
        <v>0</v>
      </c>
      <c r="O99" s="47">
        <f t="shared" si="40"/>
        <v>0</v>
      </c>
      <c r="P99" s="47">
        <f t="shared" si="40"/>
        <v>0</v>
      </c>
      <c r="Q99" s="47">
        <f t="shared" si="40"/>
        <v>0</v>
      </c>
      <c r="R99" s="47">
        <f t="shared" si="40"/>
        <v>0</v>
      </c>
      <c r="S99" s="47">
        <f t="shared" si="40"/>
        <v>0</v>
      </c>
      <c r="T99" s="47">
        <f t="shared" si="40"/>
        <v>0</v>
      </c>
      <c r="U99" s="47">
        <f t="shared" si="40"/>
        <v>0</v>
      </c>
      <c r="V99" s="47">
        <f t="shared" si="40"/>
        <v>0</v>
      </c>
      <c r="W99" s="47">
        <f t="shared" si="40"/>
        <v>0</v>
      </c>
      <c r="X99" s="47">
        <f t="shared" si="40"/>
        <v>0</v>
      </c>
      <c r="Y99" s="47">
        <f t="shared" si="40"/>
        <v>0</v>
      </c>
      <c r="Z99" s="47">
        <f t="shared" si="40"/>
        <v>0</v>
      </c>
      <c r="AA99" s="47">
        <f t="shared" si="40"/>
        <v>1</v>
      </c>
      <c r="AB99" s="47">
        <f t="shared" si="40"/>
        <v>0</v>
      </c>
      <c r="AC99" s="47">
        <f t="shared" si="40"/>
        <v>0</v>
      </c>
      <c r="AD99" s="47">
        <f t="shared" si="40"/>
        <v>0</v>
      </c>
      <c r="AE99" s="47">
        <f t="shared" si="40"/>
        <v>0</v>
      </c>
      <c r="AF99" s="47">
        <f t="shared" si="40"/>
        <v>0</v>
      </c>
      <c r="AG99" s="47">
        <f t="shared" si="40"/>
        <v>0</v>
      </c>
      <c r="AH99" s="48" t="s">
        <v>20</v>
      </c>
      <c r="AI99" s="46">
        <f>_xlfn.AGGREGATE(9,6,C99:AG99)</f>
        <v>1</v>
      </c>
      <c r="AJ99" s="28"/>
    </row>
    <row r="100" spans="2:38" hidden="1" x14ac:dyDescent="0.15">
      <c r="B100" s="60" t="s">
        <v>35</v>
      </c>
      <c r="C100" s="44">
        <f>IF(AND(DAY(C90)&gt;=8,DAY(C90)&lt;=14,C91="土"),1,0)</f>
        <v>0</v>
      </c>
      <c r="D100" s="44">
        <f>IF(AND(DAY(D90)&gt;=8,DAY(D90)&lt;=14,D91="土"),1,0)</f>
        <v>0</v>
      </c>
      <c r="E100" s="44">
        <f t="shared" ref="E100:AG100" si="41">IF(AND(DAY(E90)&gt;=8,DAY(E90)&lt;=14,E91="土"),1,0)</f>
        <v>0</v>
      </c>
      <c r="F100" s="44">
        <f t="shared" si="41"/>
        <v>0</v>
      </c>
      <c r="G100" s="44">
        <f t="shared" si="41"/>
        <v>0</v>
      </c>
      <c r="H100" s="44">
        <f t="shared" si="41"/>
        <v>0</v>
      </c>
      <c r="I100" s="44">
        <f t="shared" si="41"/>
        <v>0</v>
      </c>
      <c r="J100" s="44">
        <f t="shared" si="41"/>
        <v>0</v>
      </c>
      <c r="K100" s="44">
        <f t="shared" si="41"/>
        <v>0</v>
      </c>
      <c r="L100" s="44">
        <f t="shared" si="41"/>
        <v>0</v>
      </c>
      <c r="M100" s="44">
        <f t="shared" si="41"/>
        <v>1</v>
      </c>
      <c r="N100" s="44">
        <f t="shared" si="41"/>
        <v>0</v>
      </c>
      <c r="O100" s="44">
        <f t="shared" si="41"/>
        <v>0</v>
      </c>
      <c r="P100" s="44">
        <f t="shared" si="41"/>
        <v>0</v>
      </c>
      <c r="Q100" s="44">
        <f t="shared" si="41"/>
        <v>0</v>
      </c>
      <c r="R100" s="44">
        <f t="shared" si="41"/>
        <v>0</v>
      </c>
      <c r="S100" s="44">
        <f t="shared" si="41"/>
        <v>0</v>
      </c>
      <c r="T100" s="44">
        <f t="shared" si="41"/>
        <v>0</v>
      </c>
      <c r="U100" s="44">
        <f t="shared" si="41"/>
        <v>0</v>
      </c>
      <c r="V100" s="44">
        <f t="shared" si="41"/>
        <v>0</v>
      </c>
      <c r="W100" s="44">
        <f t="shared" si="41"/>
        <v>0</v>
      </c>
      <c r="X100" s="44">
        <f t="shared" si="41"/>
        <v>0</v>
      </c>
      <c r="Y100" s="44">
        <f t="shared" si="41"/>
        <v>0</v>
      </c>
      <c r="Z100" s="44">
        <f t="shared" si="41"/>
        <v>0</v>
      </c>
      <c r="AA100" s="44">
        <f t="shared" si="41"/>
        <v>0</v>
      </c>
      <c r="AB100" s="44">
        <f t="shared" si="41"/>
        <v>0</v>
      </c>
      <c r="AC100" s="44">
        <f t="shared" si="41"/>
        <v>0</v>
      </c>
      <c r="AD100" s="44">
        <f t="shared" si="41"/>
        <v>0</v>
      </c>
      <c r="AE100" s="44">
        <f t="shared" si="41"/>
        <v>0</v>
      </c>
      <c r="AF100" s="44">
        <f t="shared" si="41"/>
        <v>0</v>
      </c>
      <c r="AG100" s="44">
        <f t="shared" si="41"/>
        <v>0</v>
      </c>
      <c r="AH100" s="45" t="s">
        <v>19</v>
      </c>
      <c r="AI100" s="46">
        <f>_xlfn.AGGREGATE(9,6,C100:AG100)</f>
        <v>1</v>
      </c>
      <c r="AJ100" s="28"/>
    </row>
    <row r="101" spans="2:38" hidden="1" x14ac:dyDescent="0.15">
      <c r="B101" s="60" t="s">
        <v>36</v>
      </c>
      <c r="C101" s="47">
        <f>IF(AND(DAY(C90)&gt;=8,DAY(C90)&lt;=14,C91="土",OR(C96="休",C96="雨")),1,0)</f>
        <v>0</v>
      </c>
      <c r="D101" s="47">
        <f>IF(AND(DAY(D90)&gt;=8,DAY(D90)&lt;=14,D91="土",OR(D96="休",D96="雨")),1,0)</f>
        <v>0</v>
      </c>
      <c r="E101" s="47">
        <f t="shared" ref="E101:AG101" si="42">IF(AND(DAY(E90)&gt;=8,DAY(E90)&lt;=14,E91="土",OR(E96="休",E96="雨")),1,0)</f>
        <v>0</v>
      </c>
      <c r="F101" s="47">
        <f t="shared" si="42"/>
        <v>0</v>
      </c>
      <c r="G101" s="47">
        <f t="shared" si="42"/>
        <v>0</v>
      </c>
      <c r="H101" s="47">
        <f t="shared" si="42"/>
        <v>0</v>
      </c>
      <c r="I101" s="47">
        <f t="shared" si="42"/>
        <v>0</v>
      </c>
      <c r="J101" s="47">
        <f t="shared" si="42"/>
        <v>0</v>
      </c>
      <c r="K101" s="47">
        <f t="shared" si="42"/>
        <v>0</v>
      </c>
      <c r="L101" s="47">
        <f t="shared" si="42"/>
        <v>0</v>
      </c>
      <c r="M101" s="47">
        <f t="shared" si="42"/>
        <v>0</v>
      </c>
      <c r="N101" s="47">
        <f t="shared" si="42"/>
        <v>0</v>
      </c>
      <c r="O101" s="47">
        <f t="shared" si="42"/>
        <v>0</v>
      </c>
      <c r="P101" s="47">
        <f t="shared" si="42"/>
        <v>0</v>
      </c>
      <c r="Q101" s="47">
        <f t="shared" si="42"/>
        <v>0</v>
      </c>
      <c r="R101" s="47">
        <f t="shared" si="42"/>
        <v>0</v>
      </c>
      <c r="S101" s="47">
        <f t="shared" si="42"/>
        <v>0</v>
      </c>
      <c r="T101" s="47">
        <f t="shared" si="42"/>
        <v>0</v>
      </c>
      <c r="U101" s="47">
        <f t="shared" si="42"/>
        <v>0</v>
      </c>
      <c r="V101" s="47">
        <f t="shared" si="42"/>
        <v>0</v>
      </c>
      <c r="W101" s="47">
        <f t="shared" si="42"/>
        <v>0</v>
      </c>
      <c r="X101" s="47">
        <f t="shared" si="42"/>
        <v>0</v>
      </c>
      <c r="Y101" s="47">
        <f t="shared" si="42"/>
        <v>0</v>
      </c>
      <c r="Z101" s="47">
        <f t="shared" si="42"/>
        <v>0</v>
      </c>
      <c r="AA101" s="47">
        <f t="shared" si="42"/>
        <v>0</v>
      </c>
      <c r="AB101" s="47">
        <f t="shared" si="42"/>
        <v>0</v>
      </c>
      <c r="AC101" s="47">
        <f t="shared" si="42"/>
        <v>0</v>
      </c>
      <c r="AD101" s="47">
        <f t="shared" si="42"/>
        <v>0</v>
      </c>
      <c r="AE101" s="47">
        <f t="shared" si="42"/>
        <v>0</v>
      </c>
      <c r="AF101" s="47">
        <f t="shared" si="42"/>
        <v>0</v>
      </c>
      <c r="AG101" s="47">
        <f t="shared" si="42"/>
        <v>0</v>
      </c>
      <c r="AH101" s="48" t="s">
        <v>20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58"/>
    </row>
    <row r="103" spans="2:38" hidden="1" x14ac:dyDescent="0.15">
      <c r="C103" s="2">
        <f>YEAR(C106)</f>
        <v>2025</v>
      </c>
      <c r="D103" s="2">
        <f>MONTH(C106)</f>
        <v>11</v>
      </c>
    </row>
    <row r="104" spans="2:38" x14ac:dyDescent="0.15">
      <c r="B104" s="6" t="s">
        <v>14</v>
      </c>
      <c r="C104" s="116">
        <f>C106</f>
        <v>45962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2"/>
    </row>
    <row r="105" spans="2:38" hidden="1" x14ac:dyDescent="0.15">
      <c r="B105" s="34"/>
      <c r="C105" s="22">
        <f>DATE($C103,$D103,1)</f>
        <v>45962</v>
      </c>
      <c r="D105" s="22">
        <f t="shared" ref="D105:AG105" si="43">C105+1</f>
        <v>45963</v>
      </c>
      <c r="E105" s="22">
        <f t="shared" si="43"/>
        <v>45964</v>
      </c>
      <c r="F105" s="22">
        <f t="shared" si="43"/>
        <v>45965</v>
      </c>
      <c r="G105" s="22">
        <f t="shared" si="43"/>
        <v>45966</v>
      </c>
      <c r="H105" s="22">
        <f t="shared" si="43"/>
        <v>45967</v>
      </c>
      <c r="I105" s="22">
        <f t="shared" si="43"/>
        <v>45968</v>
      </c>
      <c r="J105" s="22">
        <f t="shared" si="43"/>
        <v>45969</v>
      </c>
      <c r="K105" s="22">
        <f t="shared" si="43"/>
        <v>45970</v>
      </c>
      <c r="L105" s="22">
        <f t="shared" si="43"/>
        <v>45971</v>
      </c>
      <c r="M105" s="22">
        <f t="shared" si="43"/>
        <v>45972</v>
      </c>
      <c r="N105" s="22">
        <f t="shared" si="43"/>
        <v>45973</v>
      </c>
      <c r="O105" s="22">
        <f t="shared" si="43"/>
        <v>45974</v>
      </c>
      <c r="P105" s="22">
        <f t="shared" si="43"/>
        <v>45975</v>
      </c>
      <c r="Q105" s="22">
        <f t="shared" si="43"/>
        <v>45976</v>
      </c>
      <c r="R105" s="22">
        <f t="shared" si="43"/>
        <v>45977</v>
      </c>
      <c r="S105" s="22">
        <f t="shared" si="43"/>
        <v>45978</v>
      </c>
      <c r="T105" s="22">
        <f t="shared" si="43"/>
        <v>45979</v>
      </c>
      <c r="U105" s="22">
        <f t="shared" si="43"/>
        <v>45980</v>
      </c>
      <c r="V105" s="22">
        <f t="shared" si="43"/>
        <v>45981</v>
      </c>
      <c r="W105" s="22">
        <f t="shared" si="43"/>
        <v>45982</v>
      </c>
      <c r="X105" s="22">
        <f t="shared" si="43"/>
        <v>45983</v>
      </c>
      <c r="Y105" s="22">
        <f t="shared" si="43"/>
        <v>45984</v>
      </c>
      <c r="Z105" s="22">
        <f t="shared" si="43"/>
        <v>45985</v>
      </c>
      <c r="AA105" s="22">
        <f t="shared" si="43"/>
        <v>45986</v>
      </c>
      <c r="AB105" s="22">
        <f t="shared" si="43"/>
        <v>45987</v>
      </c>
      <c r="AC105" s="22">
        <f t="shared" si="43"/>
        <v>45988</v>
      </c>
      <c r="AD105" s="22">
        <f t="shared" si="43"/>
        <v>45989</v>
      </c>
      <c r="AE105" s="22">
        <f t="shared" si="43"/>
        <v>45990</v>
      </c>
      <c r="AF105" s="22">
        <f t="shared" si="43"/>
        <v>45991</v>
      </c>
      <c r="AG105" s="22">
        <f t="shared" si="43"/>
        <v>45992</v>
      </c>
      <c r="AH105" s="35"/>
      <c r="AI105" s="36"/>
    </row>
    <row r="106" spans="2:38" x14ac:dyDescent="0.15">
      <c r="B106" s="20" t="s">
        <v>15</v>
      </c>
      <c r="C106" s="37">
        <f>IF(EDATE(C89,1)&gt;$G$5,"",EDATE(C89,1))</f>
        <v>45962</v>
      </c>
      <c r="D106" s="22">
        <f t="shared" ref="D106:AG106" si="44">IF(D105&gt;$G$5,"",IF(C106=EOMONTH(DATE($C103,$D103,1),0),"",IF(C106="","",C106+1)))</f>
        <v>45963</v>
      </c>
      <c r="E106" s="22">
        <f t="shared" si="44"/>
        <v>45964</v>
      </c>
      <c r="F106" s="22">
        <f t="shared" si="44"/>
        <v>45965</v>
      </c>
      <c r="G106" s="22">
        <f t="shared" si="44"/>
        <v>45966</v>
      </c>
      <c r="H106" s="22">
        <f t="shared" si="44"/>
        <v>45967</v>
      </c>
      <c r="I106" s="22">
        <f t="shared" si="44"/>
        <v>45968</v>
      </c>
      <c r="J106" s="22">
        <f t="shared" si="44"/>
        <v>45969</v>
      </c>
      <c r="K106" s="22">
        <f t="shared" si="44"/>
        <v>45970</v>
      </c>
      <c r="L106" s="22">
        <f t="shared" si="44"/>
        <v>45971</v>
      </c>
      <c r="M106" s="22">
        <f t="shared" si="44"/>
        <v>45972</v>
      </c>
      <c r="N106" s="22">
        <f t="shared" si="44"/>
        <v>45973</v>
      </c>
      <c r="O106" s="22">
        <f t="shared" si="44"/>
        <v>45974</v>
      </c>
      <c r="P106" s="22">
        <f t="shared" si="44"/>
        <v>45975</v>
      </c>
      <c r="Q106" s="22">
        <f t="shared" si="44"/>
        <v>45976</v>
      </c>
      <c r="R106" s="22">
        <f t="shared" si="44"/>
        <v>45977</v>
      </c>
      <c r="S106" s="22">
        <f t="shared" si="44"/>
        <v>45978</v>
      </c>
      <c r="T106" s="22">
        <f t="shared" si="44"/>
        <v>45979</v>
      </c>
      <c r="U106" s="22">
        <f t="shared" si="44"/>
        <v>45980</v>
      </c>
      <c r="V106" s="22">
        <f t="shared" si="44"/>
        <v>45981</v>
      </c>
      <c r="W106" s="22">
        <f t="shared" si="44"/>
        <v>45982</v>
      </c>
      <c r="X106" s="22">
        <f t="shared" si="44"/>
        <v>45983</v>
      </c>
      <c r="Y106" s="22">
        <f t="shared" si="44"/>
        <v>45984</v>
      </c>
      <c r="Z106" s="22">
        <f t="shared" si="44"/>
        <v>45985</v>
      </c>
      <c r="AA106" s="22">
        <f t="shared" si="44"/>
        <v>45986</v>
      </c>
      <c r="AB106" s="22">
        <f t="shared" si="44"/>
        <v>45987</v>
      </c>
      <c r="AC106" s="22">
        <f t="shared" si="44"/>
        <v>45988</v>
      </c>
      <c r="AD106" s="22">
        <f t="shared" si="44"/>
        <v>45989</v>
      </c>
      <c r="AE106" s="22">
        <f t="shared" si="44"/>
        <v>45990</v>
      </c>
      <c r="AF106" s="22">
        <f t="shared" si="44"/>
        <v>45991</v>
      </c>
      <c r="AG106" s="22" t="str">
        <f t="shared" si="44"/>
        <v/>
      </c>
      <c r="AH106" s="23" t="s">
        <v>16</v>
      </c>
      <c r="AI106" s="59">
        <f>+COUNTIFS(C107:AG107,"土",C108:AG108,"")+COUNTIFS(C107:AG107,"日",C108:AG108,"")</f>
        <v>10</v>
      </c>
    </row>
    <row r="107" spans="2:38" s="25" customFormat="1" x14ac:dyDescent="0.15">
      <c r="B107" s="38" t="s">
        <v>5</v>
      </c>
      <c r="C107" s="49" t="str">
        <f>IFERROR(TEXT(WEEKDAY(+C106),"aaa"),"")</f>
        <v>土</v>
      </c>
      <c r="D107" s="49" t="str">
        <f t="shared" ref="D107:AG107" si="45">IFERROR(TEXT(WEEKDAY(+D106),"aaa"),"")</f>
        <v>日</v>
      </c>
      <c r="E107" s="49" t="str">
        <f t="shared" si="45"/>
        <v>月</v>
      </c>
      <c r="F107" s="49" t="str">
        <f t="shared" si="45"/>
        <v>火</v>
      </c>
      <c r="G107" s="49" t="str">
        <f t="shared" si="45"/>
        <v>水</v>
      </c>
      <c r="H107" s="49" t="str">
        <f t="shared" si="45"/>
        <v>木</v>
      </c>
      <c r="I107" s="49" t="str">
        <f t="shared" si="45"/>
        <v>金</v>
      </c>
      <c r="J107" s="49" t="str">
        <f t="shared" si="45"/>
        <v>土</v>
      </c>
      <c r="K107" s="49" t="str">
        <f t="shared" si="45"/>
        <v>日</v>
      </c>
      <c r="L107" s="49" t="str">
        <f t="shared" si="45"/>
        <v>月</v>
      </c>
      <c r="M107" s="49" t="str">
        <f t="shared" si="45"/>
        <v>火</v>
      </c>
      <c r="N107" s="49" t="str">
        <f t="shared" si="45"/>
        <v>水</v>
      </c>
      <c r="O107" s="49" t="str">
        <f t="shared" si="45"/>
        <v>木</v>
      </c>
      <c r="P107" s="49" t="str">
        <f t="shared" si="45"/>
        <v>金</v>
      </c>
      <c r="Q107" s="49" t="str">
        <f t="shared" si="45"/>
        <v>土</v>
      </c>
      <c r="R107" s="49" t="str">
        <f t="shared" si="45"/>
        <v>日</v>
      </c>
      <c r="S107" s="49" t="str">
        <f t="shared" si="45"/>
        <v>月</v>
      </c>
      <c r="T107" s="49" t="str">
        <f t="shared" si="45"/>
        <v>火</v>
      </c>
      <c r="U107" s="49" t="str">
        <f t="shared" si="45"/>
        <v>水</v>
      </c>
      <c r="V107" s="49" t="str">
        <f t="shared" si="45"/>
        <v>木</v>
      </c>
      <c r="W107" s="49" t="str">
        <f t="shared" si="45"/>
        <v>金</v>
      </c>
      <c r="X107" s="49" t="str">
        <f t="shared" si="45"/>
        <v>土</v>
      </c>
      <c r="Y107" s="49" t="str">
        <f t="shared" si="45"/>
        <v>日</v>
      </c>
      <c r="Z107" s="49" t="str">
        <f t="shared" si="45"/>
        <v>月</v>
      </c>
      <c r="AA107" s="49" t="str">
        <f t="shared" si="45"/>
        <v>火</v>
      </c>
      <c r="AB107" s="49" t="str">
        <f t="shared" si="45"/>
        <v>水</v>
      </c>
      <c r="AC107" s="49" t="str">
        <f t="shared" si="45"/>
        <v>木</v>
      </c>
      <c r="AD107" s="49" t="str">
        <f t="shared" si="45"/>
        <v>金</v>
      </c>
      <c r="AE107" s="49" t="str">
        <f t="shared" si="45"/>
        <v>土</v>
      </c>
      <c r="AF107" s="49" t="str">
        <f t="shared" si="45"/>
        <v>日</v>
      </c>
      <c r="AG107" s="49" t="str">
        <f t="shared" si="45"/>
        <v/>
      </c>
      <c r="AH107" s="23" t="s">
        <v>18</v>
      </c>
      <c r="AI107" s="59">
        <f>+COUNTIF(C108:AG108,"夏休")+COUNTIF(C108:AG108,"冬休")+COUNTIF(C108:AG108,"中止")</f>
        <v>0</v>
      </c>
      <c r="AL107" s="58"/>
    </row>
    <row r="108" spans="2:38" s="25" customFormat="1" ht="13.5" customHeight="1" x14ac:dyDescent="0.15">
      <c r="B108" s="83" t="s">
        <v>17</v>
      </c>
      <c r="C108" s="85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104"/>
      <c r="AH108" s="26" t="s">
        <v>2</v>
      </c>
      <c r="AI108" s="27">
        <f>COUNT(C106:AG106)-AI107</f>
        <v>30</v>
      </c>
      <c r="AL108" s="58"/>
    </row>
    <row r="109" spans="2:38" s="25" customFormat="1" ht="13.5" customHeight="1" x14ac:dyDescent="0.15">
      <c r="B109" s="84"/>
      <c r="C109" s="85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104"/>
      <c r="AH109" s="26" t="s">
        <v>6</v>
      </c>
      <c r="AI109" s="27">
        <f>+COUNTIF(C110:AG111,"休")</f>
        <v>10</v>
      </c>
      <c r="AJ109" s="28" t="str">
        <f>IF(AI110&gt;0.285,"",IF(AI109&lt;AI106,"←計画日数が足りません",""))</f>
        <v/>
      </c>
      <c r="AL109" s="58"/>
    </row>
    <row r="110" spans="2:38" s="25" customFormat="1" ht="13.5" customHeight="1" x14ac:dyDescent="0.15">
      <c r="B110" s="105" t="s">
        <v>0</v>
      </c>
      <c r="C110" s="106" t="s">
        <v>21</v>
      </c>
      <c r="D110" s="103" t="s">
        <v>21</v>
      </c>
      <c r="E110" s="103"/>
      <c r="F110" s="103"/>
      <c r="G110" s="107"/>
      <c r="H110" s="103"/>
      <c r="I110" s="103"/>
      <c r="J110" s="103" t="s">
        <v>21</v>
      </c>
      <c r="K110" s="103" t="s">
        <v>21</v>
      </c>
      <c r="L110" s="103"/>
      <c r="M110" s="103"/>
      <c r="N110" s="107"/>
      <c r="O110" s="103"/>
      <c r="P110" s="103"/>
      <c r="Q110" s="103" t="s">
        <v>21</v>
      </c>
      <c r="R110" s="103" t="s">
        <v>21</v>
      </c>
      <c r="S110" s="103"/>
      <c r="T110" s="103"/>
      <c r="U110" s="107"/>
      <c r="V110" s="103"/>
      <c r="W110" s="103"/>
      <c r="X110" s="103" t="s">
        <v>21</v>
      </c>
      <c r="Y110" s="103" t="s">
        <v>21</v>
      </c>
      <c r="Z110" s="103"/>
      <c r="AA110" s="103"/>
      <c r="AB110" s="107"/>
      <c r="AC110" s="103"/>
      <c r="AD110" s="103"/>
      <c r="AE110" s="103" t="s">
        <v>21</v>
      </c>
      <c r="AF110" s="103" t="s">
        <v>21</v>
      </c>
      <c r="AG110" s="109"/>
      <c r="AH110" s="26" t="s">
        <v>8</v>
      </c>
      <c r="AI110" s="29">
        <f>+AI109/AI108</f>
        <v>0.33333333333333331</v>
      </c>
      <c r="AL110" s="58"/>
    </row>
    <row r="111" spans="2:38" s="25" customFormat="1" x14ac:dyDescent="0.15">
      <c r="B111" s="105"/>
      <c r="C111" s="106"/>
      <c r="D111" s="103"/>
      <c r="E111" s="103"/>
      <c r="F111" s="103"/>
      <c r="G111" s="107"/>
      <c r="H111" s="103"/>
      <c r="I111" s="103"/>
      <c r="J111" s="103"/>
      <c r="K111" s="103"/>
      <c r="L111" s="103"/>
      <c r="M111" s="103"/>
      <c r="N111" s="107"/>
      <c r="O111" s="103"/>
      <c r="P111" s="103"/>
      <c r="Q111" s="103"/>
      <c r="R111" s="103"/>
      <c r="S111" s="103"/>
      <c r="T111" s="103"/>
      <c r="U111" s="107"/>
      <c r="V111" s="103"/>
      <c r="W111" s="103"/>
      <c r="X111" s="103"/>
      <c r="Y111" s="103"/>
      <c r="Z111" s="103"/>
      <c r="AA111" s="103"/>
      <c r="AB111" s="107"/>
      <c r="AC111" s="103"/>
      <c r="AD111" s="103"/>
      <c r="AE111" s="103"/>
      <c r="AF111" s="103"/>
      <c r="AG111" s="109"/>
      <c r="AH111" s="26" t="s">
        <v>9</v>
      </c>
      <c r="AI111" s="27">
        <f>+COUNTA(C112:AG113)</f>
        <v>10</v>
      </c>
      <c r="AL111" s="58"/>
    </row>
    <row r="112" spans="2:38" s="25" customFormat="1" x14ac:dyDescent="0.15">
      <c r="B112" s="110" t="s">
        <v>7</v>
      </c>
      <c r="C112" s="112" t="s">
        <v>21</v>
      </c>
      <c r="D112" s="107" t="s">
        <v>21</v>
      </c>
      <c r="E112" s="107"/>
      <c r="F112" s="107"/>
      <c r="G112" s="118"/>
      <c r="H112" s="107"/>
      <c r="I112" s="107"/>
      <c r="J112" s="107" t="s">
        <v>21</v>
      </c>
      <c r="K112" s="107" t="s">
        <v>21</v>
      </c>
      <c r="L112" s="107"/>
      <c r="M112" s="107"/>
      <c r="N112" s="118"/>
      <c r="O112" s="107"/>
      <c r="P112" s="107"/>
      <c r="Q112" s="107" t="s">
        <v>21</v>
      </c>
      <c r="R112" s="107" t="s">
        <v>21</v>
      </c>
      <c r="S112" s="107"/>
      <c r="T112" s="107"/>
      <c r="U112" s="118"/>
      <c r="V112" s="107"/>
      <c r="W112" s="107"/>
      <c r="X112" s="107" t="s">
        <v>21</v>
      </c>
      <c r="Y112" s="107" t="s">
        <v>21</v>
      </c>
      <c r="Z112" s="107"/>
      <c r="AA112" s="107"/>
      <c r="AB112" s="118"/>
      <c r="AC112" s="107"/>
      <c r="AD112" s="107"/>
      <c r="AE112" s="107" t="s">
        <v>21</v>
      </c>
      <c r="AF112" s="107" t="s">
        <v>21</v>
      </c>
      <c r="AG112" s="114"/>
      <c r="AH112" s="30" t="s">
        <v>4</v>
      </c>
      <c r="AI112" s="31">
        <f>+AI111/AI108</f>
        <v>0.33333333333333331</v>
      </c>
      <c r="AL112" s="15">
        <f>+COUNTIF(C110:AG111,"休")</f>
        <v>10</v>
      </c>
    </row>
    <row r="113" spans="2:38" s="25" customFormat="1" x14ac:dyDescent="0.15">
      <c r="B113" s="111"/>
      <c r="C113" s="113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15"/>
      <c r="AH113" s="32" t="s">
        <v>13</v>
      </c>
      <c r="AI113" s="33" t="str">
        <f>IF(7&gt;AI108,"対象外",IF(AI111&gt;=AI106,"OK","NG"))</f>
        <v>OK</v>
      </c>
      <c r="AJ113" s="28" t="str">
        <f>IF(AI113="対象外","←７日間に満たない期間は達成判定の対象外",IF(AI113="NG","←月単位未達成","←月単位達成"))</f>
        <v>←月単位達成</v>
      </c>
      <c r="AL113" s="57" t="str">
        <f>IF(7&gt;AI108,"対象外",IF(AL112&gt;=AI106,"OK","NG"))</f>
        <v>OK</v>
      </c>
    </row>
    <row r="114" spans="2:38" hidden="1" x14ac:dyDescent="0.15">
      <c r="B114" s="60" t="s">
        <v>33</v>
      </c>
      <c r="C114" s="44">
        <f t="shared" ref="C114:AG114" si="46">IF(AND(DAY(C106)&gt;=22,DAY(C106)&lt;=28,C107="土"),1,0)</f>
        <v>0</v>
      </c>
      <c r="D114" s="44">
        <f t="shared" si="46"/>
        <v>0</v>
      </c>
      <c r="E114" s="44">
        <f t="shared" si="46"/>
        <v>0</v>
      </c>
      <c r="F114" s="44">
        <f t="shared" si="46"/>
        <v>0</v>
      </c>
      <c r="G114" s="44">
        <f t="shared" si="46"/>
        <v>0</v>
      </c>
      <c r="H114" s="44">
        <f t="shared" si="46"/>
        <v>0</v>
      </c>
      <c r="I114" s="44">
        <f t="shared" si="46"/>
        <v>0</v>
      </c>
      <c r="J114" s="44">
        <f t="shared" si="46"/>
        <v>0</v>
      </c>
      <c r="K114" s="44">
        <f t="shared" si="46"/>
        <v>0</v>
      </c>
      <c r="L114" s="44">
        <f t="shared" si="46"/>
        <v>0</v>
      </c>
      <c r="M114" s="44">
        <f t="shared" si="46"/>
        <v>0</v>
      </c>
      <c r="N114" s="44">
        <f t="shared" si="46"/>
        <v>0</v>
      </c>
      <c r="O114" s="44">
        <f t="shared" si="46"/>
        <v>0</v>
      </c>
      <c r="P114" s="44">
        <f t="shared" si="46"/>
        <v>0</v>
      </c>
      <c r="Q114" s="44">
        <f t="shared" si="46"/>
        <v>0</v>
      </c>
      <c r="R114" s="44">
        <f t="shared" si="46"/>
        <v>0</v>
      </c>
      <c r="S114" s="44">
        <f t="shared" si="46"/>
        <v>0</v>
      </c>
      <c r="T114" s="44">
        <f t="shared" si="46"/>
        <v>0</v>
      </c>
      <c r="U114" s="44">
        <f t="shared" si="46"/>
        <v>0</v>
      </c>
      <c r="V114" s="44">
        <f t="shared" si="46"/>
        <v>0</v>
      </c>
      <c r="W114" s="44">
        <f t="shared" si="46"/>
        <v>0</v>
      </c>
      <c r="X114" s="44">
        <f t="shared" si="46"/>
        <v>1</v>
      </c>
      <c r="Y114" s="44">
        <f t="shared" si="46"/>
        <v>0</v>
      </c>
      <c r="Z114" s="44">
        <f t="shared" si="46"/>
        <v>0</v>
      </c>
      <c r="AA114" s="44">
        <f t="shared" si="46"/>
        <v>0</v>
      </c>
      <c r="AB114" s="44">
        <f t="shared" si="46"/>
        <v>0</v>
      </c>
      <c r="AC114" s="44">
        <f t="shared" si="46"/>
        <v>0</v>
      </c>
      <c r="AD114" s="44">
        <f t="shared" si="46"/>
        <v>0</v>
      </c>
      <c r="AE114" s="44">
        <f t="shared" si="46"/>
        <v>0</v>
      </c>
      <c r="AF114" s="44">
        <f t="shared" si="46"/>
        <v>0</v>
      </c>
      <c r="AG114" s="44" t="e">
        <f t="shared" si="46"/>
        <v>#VALUE!</v>
      </c>
      <c r="AH114" s="45" t="s">
        <v>19</v>
      </c>
      <c r="AI114" s="46">
        <f>_xlfn.AGGREGATE(9,6,C114:AG114)</f>
        <v>1</v>
      </c>
      <c r="AJ114" s="28"/>
    </row>
    <row r="115" spans="2:38" hidden="1" x14ac:dyDescent="0.15">
      <c r="B115" s="60" t="s">
        <v>34</v>
      </c>
      <c r="C115" s="47">
        <f t="shared" ref="C115:AG115" si="47">IF(AND(DAY(C106)&gt;=22,DAY(C106)&lt;=28,C107="土",OR(C112="休",C112="雨")),1,0)</f>
        <v>0</v>
      </c>
      <c r="D115" s="47">
        <f t="shared" si="47"/>
        <v>0</v>
      </c>
      <c r="E115" s="47">
        <f t="shared" si="47"/>
        <v>0</v>
      </c>
      <c r="F115" s="47">
        <f t="shared" si="47"/>
        <v>0</v>
      </c>
      <c r="G115" s="47">
        <f t="shared" si="47"/>
        <v>0</v>
      </c>
      <c r="H115" s="47">
        <f t="shared" si="47"/>
        <v>0</v>
      </c>
      <c r="I115" s="47">
        <f t="shared" si="47"/>
        <v>0</v>
      </c>
      <c r="J115" s="47">
        <f t="shared" si="47"/>
        <v>0</v>
      </c>
      <c r="K115" s="47">
        <f t="shared" si="47"/>
        <v>0</v>
      </c>
      <c r="L115" s="47">
        <f t="shared" si="47"/>
        <v>0</v>
      </c>
      <c r="M115" s="47">
        <f t="shared" si="47"/>
        <v>0</v>
      </c>
      <c r="N115" s="47">
        <f t="shared" si="47"/>
        <v>0</v>
      </c>
      <c r="O115" s="47">
        <f t="shared" si="47"/>
        <v>0</v>
      </c>
      <c r="P115" s="47">
        <f t="shared" si="47"/>
        <v>0</v>
      </c>
      <c r="Q115" s="47">
        <f t="shared" si="47"/>
        <v>0</v>
      </c>
      <c r="R115" s="47">
        <f t="shared" si="47"/>
        <v>0</v>
      </c>
      <c r="S115" s="47">
        <f t="shared" si="47"/>
        <v>0</v>
      </c>
      <c r="T115" s="47">
        <f t="shared" si="47"/>
        <v>0</v>
      </c>
      <c r="U115" s="47">
        <f t="shared" si="47"/>
        <v>0</v>
      </c>
      <c r="V115" s="47">
        <f t="shared" si="47"/>
        <v>0</v>
      </c>
      <c r="W115" s="47">
        <f t="shared" si="47"/>
        <v>0</v>
      </c>
      <c r="X115" s="47">
        <f t="shared" si="47"/>
        <v>1</v>
      </c>
      <c r="Y115" s="47">
        <f t="shared" si="47"/>
        <v>0</v>
      </c>
      <c r="Z115" s="47">
        <f t="shared" si="47"/>
        <v>0</v>
      </c>
      <c r="AA115" s="47">
        <f t="shared" si="47"/>
        <v>0</v>
      </c>
      <c r="AB115" s="47">
        <f t="shared" si="47"/>
        <v>0</v>
      </c>
      <c r="AC115" s="47">
        <f t="shared" si="47"/>
        <v>0</v>
      </c>
      <c r="AD115" s="47">
        <f t="shared" si="47"/>
        <v>0</v>
      </c>
      <c r="AE115" s="47">
        <f t="shared" si="47"/>
        <v>0</v>
      </c>
      <c r="AF115" s="47">
        <f t="shared" si="47"/>
        <v>0</v>
      </c>
      <c r="AG115" s="47" t="e">
        <f t="shared" si="47"/>
        <v>#VALUE!</v>
      </c>
      <c r="AH115" s="48" t="s">
        <v>20</v>
      </c>
      <c r="AI115" s="46">
        <f>_xlfn.AGGREGATE(9,6,C115:AG115)</f>
        <v>1</v>
      </c>
      <c r="AJ115" s="28"/>
    </row>
    <row r="116" spans="2:38" hidden="1" x14ac:dyDescent="0.15">
      <c r="B116" s="60" t="s">
        <v>35</v>
      </c>
      <c r="C116" s="44">
        <f>IF(AND(DAY(C106)&gt;=8,DAY(C106)&lt;=14,C107="土"),1,0)</f>
        <v>0</v>
      </c>
      <c r="D116" s="44">
        <f>IF(AND(DAY(D106)&gt;=8,DAY(D106)&lt;=14,D107="土"),1,0)</f>
        <v>0</v>
      </c>
      <c r="E116" s="44">
        <f t="shared" ref="E116:AG116" si="48">IF(AND(DAY(E106)&gt;=8,DAY(E106)&lt;=14,E107="土"),1,0)</f>
        <v>0</v>
      </c>
      <c r="F116" s="44">
        <f t="shared" si="48"/>
        <v>0</v>
      </c>
      <c r="G116" s="44">
        <f t="shared" si="48"/>
        <v>0</v>
      </c>
      <c r="H116" s="44">
        <f t="shared" si="48"/>
        <v>0</v>
      </c>
      <c r="I116" s="44">
        <f t="shared" si="48"/>
        <v>0</v>
      </c>
      <c r="J116" s="44">
        <f t="shared" si="48"/>
        <v>1</v>
      </c>
      <c r="K116" s="44">
        <f t="shared" si="48"/>
        <v>0</v>
      </c>
      <c r="L116" s="44">
        <f t="shared" si="48"/>
        <v>0</v>
      </c>
      <c r="M116" s="44">
        <f t="shared" si="48"/>
        <v>0</v>
      </c>
      <c r="N116" s="44">
        <f t="shared" si="48"/>
        <v>0</v>
      </c>
      <c r="O116" s="44">
        <f t="shared" si="48"/>
        <v>0</v>
      </c>
      <c r="P116" s="44">
        <f t="shared" si="48"/>
        <v>0</v>
      </c>
      <c r="Q116" s="44">
        <f t="shared" si="48"/>
        <v>0</v>
      </c>
      <c r="R116" s="44">
        <f t="shared" si="48"/>
        <v>0</v>
      </c>
      <c r="S116" s="44">
        <f t="shared" si="48"/>
        <v>0</v>
      </c>
      <c r="T116" s="44">
        <f t="shared" si="48"/>
        <v>0</v>
      </c>
      <c r="U116" s="44">
        <f t="shared" si="48"/>
        <v>0</v>
      </c>
      <c r="V116" s="44">
        <f t="shared" si="48"/>
        <v>0</v>
      </c>
      <c r="W116" s="44">
        <f t="shared" si="48"/>
        <v>0</v>
      </c>
      <c r="X116" s="44">
        <f t="shared" si="48"/>
        <v>0</v>
      </c>
      <c r="Y116" s="44">
        <f t="shared" si="48"/>
        <v>0</v>
      </c>
      <c r="Z116" s="44">
        <f t="shared" si="48"/>
        <v>0</v>
      </c>
      <c r="AA116" s="44">
        <f t="shared" si="48"/>
        <v>0</v>
      </c>
      <c r="AB116" s="44">
        <f t="shared" si="48"/>
        <v>0</v>
      </c>
      <c r="AC116" s="44">
        <f t="shared" si="48"/>
        <v>0</v>
      </c>
      <c r="AD116" s="44">
        <f t="shared" si="48"/>
        <v>0</v>
      </c>
      <c r="AE116" s="44">
        <f t="shared" si="48"/>
        <v>0</v>
      </c>
      <c r="AF116" s="44">
        <f t="shared" si="48"/>
        <v>0</v>
      </c>
      <c r="AG116" s="44" t="e">
        <f t="shared" si="48"/>
        <v>#VALUE!</v>
      </c>
      <c r="AH116" s="45" t="s">
        <v>19</v>
      </c>
      <c r="AI116" s="46">
        <f>_xlfn.AGGREGATE(9,6,C116:AG116)</f>
        <v>1</v>
      </c>
      <c r="AJ116" s="28"/>
    </row>
    <row r="117" spans="2:38" hidden="1" x14ac:dyDescent="0.15">
      <c r="B117" s="60" t="s">
        <v>36</v>
      </c>
      <c r="C117" s="47">
        <f>IF(AND(DAY(C106)&gt;=8,DAY(C106)&lt;=14,C107="土",OR(C112="休",C112="雨")),1,0)</f>
        <v>0</v>
      </c>
      <c r="D117" s="47">
        <f>IF(AND(DAY(D106)&gt;=8,DAY(D106)&lt;=14,D107="土",OR(D112="休",D112="雨")),1,0)</f>
        <v>0</v>
      </c>
      <c r="E117" s="47">
        <f t="shared" ref="E117:AG117" si="49">IF(AND(DAY(E106)&gt;=8,DAY(E106)&lt;=14,E107="土",OR(E112="休",E112="雨")),1,0)</f>
        <v>0</v>
      </c>
      <c r="F117" s="47">
        <f t="shared" si="49"/>
        <v>0</v>
      </c>
      <c r="G117" s="47">
        <f t="shared" si="49"/>
        <v>0</v>
      </c>
      <c r="H117" s="47">
        <f t="shared" si="49"/>
        <v>0</v>
      </c>
      <c r="I117" s="47">
        <f t="shared" si="49"/>
        <v>0</v>
      </c>
      <c r="J117" s="47">
        <f t="shared" si="49"/>
        <v>1</v>
      </c>
      <c r="K117" s="47">
        <f t="shared" si="49"/>
        <v>0</v>
      </c>
      <c r="L117" s="47">
        <f t="shared" si="49"/>
        <v>0</v>
      </c>
      <c r="M117" s="47">
        <f t="shared" si="49"/>
        <v>0</v>
      </c>
      <c r="N117" s="47">
        <f t="shared" si="49"/>
        <v>0</v>
      </c>
      <c r="O117" s="47">
        <f t="shared" si="49"/>
        <v>0</v>
      </c>
      <c r="P117" s="47">
        <f t="shared" si="49"/>
        <v>0</v>
      </c>
      <c r="Q117" s="47">
        <f t="shared" si="49"/>
        <v>0</v>
      </c>
      <c r="R117" s="47">
        <f t="shared" si="49"/>
        <v>0</v>
      </c>
      <c r="S117" s="47">
        <f t="shared" si="49"/>
        <v>0</v>
      </c>
      <c r="T117" s="47">
        <f t="shared" si="49"/>
        <v>0</v>
      </c>
      <c r="U117" s="47">
        <f t="shared" si="49"/>
        <v>0</v>
      </c>
      <c r="V117" s="47">
        <f t="shared" si="49"/>
        <v>0</v>
      </c>
      <c r="W117" s="47">
        <f t="shared" si="49"/>
        <v>0</v>
      </c>
      <c r="X117" s="47">
        <f t="shared" si="49"/>
        <v>0</v>
      </c>
      <c r="Y117" s="47">
        <f t="shared" si="49"/>
        <v>0</v>
      </c>
      <c r="Z117" s="47">
        <f t="shared" si="49"/>
        <v>0</v>
      </c>
      <c r="AA117" s="47">
        <f t="shared" si="49"/>
        <v>0</v>
      </c>
      <c r="AB117" s="47">
        <f t="shared" si="49"/>
        <v>0</v>
      </c>
      <c r="AC117" s="47">
        <f t="shared" si="49"/>
        <v>0</v>
      </c>
      <c r="AD117" s="47">
        <f t="shared" si="49"/>
        <v>0</v>
      </c>
      <c r="AE117" s="47">
        <f t="shared" si="49"/>
        <v>0</v>
      </c>
      <c r="AF117" s="47">
        <f t="shared" si="49"/>
        <v>0</v>
      </c>
      <c r="AG117" s="47" t="e">
        <f t="shared" si="49"/>
        <v>#VALUE!</v>
      </c>
      <c r="AH117" s="48" t="s">
        <v>20</v>
      </c>
      <c r="AI117" s="46">
        <f>_xlfn.AGGREGATE(9,6,C117:AG117)</f>
        <v>1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58"/>
    </row>
    <row r="119" spans="2:38" hidden="1" x14ac:dyDescent="0.15">
      <c r="C119" s="2">
        <f>YEAR(C122)</f>
        <v>2025</v>
      </c>
      <c r="D119" s="2">
        <f>MONTH(C122)</f>
        <v>12</v>
      </c>
    </row>
    <row r="120" spans="2:38" x14ac:dyDescent="0.15">
      <c r="B120" s="6" t="s">
        <v>14</v>
      </c>
      <c r="C120" s="116">
        <f>C122</f>
        <v>45992</v>
      </c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2"/>
    </row>
    <row r="121" spans="2:38" hidden="1" x14ac:dyDescent="0.15">
      <c r="B121" s="34"/>
      <c r="C121" s="22">
        <f>DATE($C119,$D119,1)</f>
        <v>45992</v>
      </c>
      <c r="D121" s="22">
        <f t="shared" ref="D121:AG121" si="50">C121+1</f>
        <v>45993</v>
      </c>
      <c r="E121" s="22">
        <f t="shared" si="50"/>
        <v>45994</v>
      </c>
      <c r="F121" s="22">
        <f t="shared" si="50"/>
        <v>45995</v>
      </c>
      <c r="G121" s="22">
        <f t="shared" si="50"/>
        <v>45996</v>
      </c>
      <c r="H121" s="22">
        <f t="shared" si="50"/>
        <v>45997</v>
      </c>
      <c r="I121" s="22">
        <f t="shared" si="50"/>
        <v>45998</v>
      </c>
      <c r="J121" s="22">
        <f t="shared" si="50"/>
        <v>45999</v>
      </c>
      <c r="K121" s="22">
        <f t="shared" si="50"/>
        <v>46000</v>
      </c>
      <c r="L121" s="22">
        <f t="shared" si="50"/>
        <v>46001</v>
      </c>
      <c r="M121" s="22">
        <f t="shared" si="50"/>
        <v>46002</v>
      </c>
      <c r="N121" s="22">
        <f t="shared" si="50"/>
        <v>46003</v>
      </c>
      <c r="O121" s="22">
        <f t="shared" si="50"/>
        <v>46004</v>
      </c>
      <c r="P121" s="22">
        <f t="shared" si="50"/>
        <v>46005</v>
      </c>
      <c r="Q121" s="22">
        <f t="shared" si="50"/>
        <v>46006</v>
      </c>
      <c r="R121" s="22">
        <f t="shared" si="50"/>
        <v>46007</v>
      </c>
      <c r="S121" s="22">
        <f t="shared" si="50"/>
        <v>46008</v>
      </c>
      <c r="T121" s="22">
        <f t="shared" si="50"/>
        <v>46009</v>
      </c>
      <c r="U121" s="22">
        <f t="shared" si="50"/>
        <v>46010</v>
      </c>
      <c r="V121" s="22">
        <f t="shared" si="50"/>
        <v>46011</v>
      </c>
      <c r="W121" s="22">
        <f t="shared" si="50"/>
        <v>46012</v>
      </c>
      <c r="X121" s="22">
        <f t="shared" si="50"/>
        <v>46013</v>
      </c>
      <c r="Y121" s="22">
        <f t="shared" si="50"/>
        <v>46014</v>
      </c>
      <c r="Z121" s="22">
        <f t="shared" si="50"/>
        <v>46015</v>
      </c>
      <c r="AA121" s="22">
        <f t="shared" si="50"/>
        <v>46016</v>
      </c>
      <c r="AB121" s="22">
        <f t="shared" si="50"/>
        <v>46017</v>
      </c>
      <c r="AC121" s="22">
        <f t="shared" si="50"/>
        <v>46018</v>
      </c>
      <c r="AD121" s="22">
        <f t="shared" si="50"/>
        <v>46019</v>
      </c>
      <c r="AE121" s="22">
        <f t="shared" si="50"/>
        <v>46020</v>
      </c>
      <c r="AF121" s="22">
        <f t="shared" si="50"/>
        <v>46021</v>
      </c>
      <c r="AG121" s="22">
        <f t="shared" si="50"/>
        <v>46022</v>
      </c>
      <c r="AH121" s="35"/>
      <c r="AI121" s="36"/>
    </row>
    <row r="122" spans="2:38" x14ac:dyDescent="0.15">
      <c r="B122" s="20" t="s">
        <v>15</v>
      </c>
      <c r="C122" s="37">
        <f>IF(EDATE(C105,1)&gt;$G$5,"",EDATE(C105,1))</f>
        <v>45992</v>
      </c>
      <c r="D122" s="22">
        <f t="shared" ref="D122:AG122" si="51">IF(D121&gt;$G$5,"",IF(C122=EOMONTH(DATE($C119,$D119,1),0),"",IF(C122="","",C122+1)))</f>
        <v>45993</v>
      </c>
      <c r="E122" s="22">
        <f t="shared" si="51"/>
        <v>45994</v>
      </c>
      <c r="F122" s="22">
        <f t="shared" si="51"/>
        <v>45995</v>
      </c>
      <c r="G122" s="22">
        <f t="shared" si="51"/>
        <v>45996</v>
      </c>
      <c r="H122" s="22">
        <f t="shared" si="51"/>
        <v>45997</v>
      </c>
      <c r="I122" s="22">
        <f t="shared" si="51"/>
        <v>45998</v>
      </c>
      <c r="J122" s="22">
        <f t="shared" si="51"/>
        <v>45999</v>
      </c>
      <c r="K122" s="22">
        <f t="shared" si="51"/>
        <v>46000</v>
      </c>
      <c r="L122" s="22">
        <f t="shared" si="51"/>
        <v>46001</v>
      </c>
      <c r="M122" s="22">
        <f t="shared" si="51"/>
        <v>46002</v>
      </c>
      <c r="N122" s="22">
        <f t="shared" si="51"/>
        <v>46003</v>
      </c>
      <c r="O122" s="22">
        <f t="shared" si="51"/>
        <v>46004</v>
      </c>
      <c r="P122" s="22">
        <f t="shared" si="51"/>
        <v>46005</v>
      </c>
      <c r="Q122" s="22">
        <f t="shared" si="51"/>
        <v>46006</v>
      </c>
      <c r="R122" s="22">
        <f t="shared" si="51"/>
        <v>46007</v>
      </c>
      <c r="S122" s="22">
        <f t="shared" si="51"/>
        <v>46008</v>
      </c>
      <c r="T122" s="22">
        <f t="shared" si="51"/>
        <v>46009</v>
      </c>
      <c r="U122" s="22">
        <f t="shared" si="51"/>
        <v>46010</v>
      </c>
      <c r="V122" s="22">
        <f t="shared" si="51"/>
        <v>46011</v>
      </c>
      <c r="W122" s="22">
        <f t="shared" si="51"/>
        <v>46012</v>
      </c>
      <c r="X122" s="22">
        <f t="shared" si="51"/>
        <v>46013</v>
      </c>
      <c r="Y122" s="22">
        <f t="shared" si="51"/>
        <v>46014</v>
      </c>
      <c r="Z122" s="22">
        <f t="shared" si="51"/>
        <v>46015</v>
      </c>
      <c r="AA122" s="22">
        <f t="shared" si="51"/>
        <v>46016</v>
      </c>
      <c r="AB122" s="22">
        <f t="shared" si="51"/>
        <v>46017</v>
      </c>
      <c r="AC122" s="22">
        <f t="shared" si="51"/>
        <v>46018</v>
      </c>
      <c r="AD122" s="22">
        <f t="shared" si="51"/>
        <v>46019</v>
      </c>
      <c r="AE122" s="22">
        <f t="shared" si="51"/>
        <v>46020</v>
      </c>
      <c r="AF122" s="22">
        <f t="shared" si="51"/>
        <v>46021</v>
      </c>
      <c r="AG122" s="22">
        <f t="shared" si="51"/>
        <v>46022</v>
      </c>
      <c r="AH122" s="23" t="s">
        <v>16</v>
      </c>
      <c r="AI122" s="59">
        <f>+COUNTIFS(C123:AG123,"土",C124:AG124,"")+COUNTIFS(C123:AG123,"日",C124:AG124,"")</f>
        <v>8</v>
      </c>
    </row>
    <row r="123" spans="2:38" s="25" customFormat="1" x14ac:dyDescent="0.15">
      <c r="B123" s="38" t="s">
        <v>5</v>
      </c>
      <c r="C123" s="49" t="str">
        <f>IFERROR(TEXT(WEEKDAY(+C122),"aaa"),"")</f>
        <v>月</v>
      </c>
      <c r="D123" s="49" t="str">
        <f t="shared" ref="D123:AG123" si="52">IFERROR(TEXT(WEEKDAY(+D122),"aaa"),"")</f>
        <v>火</v>
      </c>
      <c r="E123" s="49" t="str">
        <f t="shared" si="52"/>
        <v>水</v>
      </c>
      <c r="F123" s="49" t="str">
        <f t="shared" si="52"/>
        <v>木</v>
      </c>
      <c r="G123" s="49" t="str">
        <f t="shared" si="52"/>
        <v>金</v>
      </c>
      <c r="H123" s="49" t="str">
        <f t="shared" si="52"/>
        <v>土</v>
      </c>
      <c r="I123" s="49" t="str">
        <f t="shared" si="52"/>
        <v>日</v>
      </c>
      <c r="J123" s="49" t="str">
        <f t="shared" si="52"/>
        <v>月</v>
      </c>
      <c r="K123" s="49" t="str">
        <f t="shared" si="52"/>
        <v>火</v>
      </c>
      <c r="L123" s="49" t="str">
        <f t="shared" si="52"/>
        <v>水</v>
      </c>
      <c r="M123" s="49" t="str">
        <f t="shared" si="52"/>
        <v>木</v>
      </c>
      <c r="N123" s="49" t="str">
        <f t="shared" si="52"/>
        <v>金</v>
      </c>
      <c r="O123" s="49" t="str">
        <f t="shared" si="52"/>
        <v>土</v>
      </c>
      <c r="P123" s="49" t="str">
        <f t="shared" si="52"/>
        <v>日</v>
      </c>
      <c r="Q123" s="49" t="str">
        <f t="shared" si="52"/>
        <v>月</v>
      </c>
      <c r="R123" s="49" t="str">
        <f t="shared" si="52"/>
        <v>火</v>
      </c>
      <c r="S123" s="49" t="str">
        <f t="shared" si="52"/>
        <v>水</v>
      </c>
      <c r="T123" s="49" t="str">
        <f t="shared" si="52"/>
        <v>木</v>
      </c>
      <c r="U123" s="49" t="str">
        <f t="shared" si="52"/>
        <v>金</v>
      </c>
      <c r="V123" s="49" t="str">
        <f t="shared" si="52"/>
        <v>土</v>
      </c>
      <c r="W123" s="49" t="str">
        <f t="shared" si="52"/>
        <v>日</v>
      </c>
      <c r="X123" s="49" t="str">
        <f t="shared" si="52"/>
        <v>月</v>
      </c>
      <c r="Y123" s="49" t="str">
        <f t="shared" si="52"/>
        <v>火</v>
      </c>
      <c r="Z123" s="49" t="str">
        <f t="shared" si="52"/>
        <v>水</v>
      </c>
      <c r="AA123" s="49" t="str">
        <f t="shared" si="52"/>
        <v>木</v>
      </c>
      <c r="AB123" s="49" t="str">
        <f t="shared" si="52"/>
        <v>金</v>
      </c>
      <c r="AC123" s="49" t="str">
        <f t="shared" si="52"/>
        <v>土</v>
      </c>
      <c r="AD123" s="49" t="str">
        <f t="shared" si="52"/>
        <v>日</v>
      </c>
      <c r="AE123" s="49" t="str">
        <f t="shared" si="52"/>
        <v>月</v>
      </c>
      <c r="AF123" s="49" t="str">
        <f t="shared" si="52"/>
        <v>火</v>
      </c>
      <c r="AG123" s="49" t="str">
        <f t="shared" si="52"/>
        <v>水</v>
      </c>
      <c r="AH123" s="23" t="s">
        <v>18</v>
      </c>
      <c r="AI123" s="59">
        <f>+COUNTIF(C124:AG124,"夏休")+COUNTIF(C124:AG124,"冬休")+COUNTIF(C124:AG124,"中止")</f>
        <v>3</v>
      </c>
      <c r="AL123" s="58"/>
    </row>
    <row r="124" spans="2:38" s="25" customFormat="1" ht="13.5" customHeight="1" x14ac:dyDescent="0.15">
      <c r="B124" s="83" t="s">
        <v>17</v>
      </c>
      <c r="C124" s="85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 t="s">
        <v>26</v>
      </c>
      <c r="AF124" s="80" t="s">
        <v>26</v>
      </c>
      <c r="AG124" s="104" t="s">
        <v>26</v>
      </c>
      <c r="AH124" s="26" t="s">
        <v>2</v>
      </c>
      <c r="AI124" s="27">
        <f>COUNT(C122:AG122)-AI123</f>
        <v>28</v>
      </c>
      <c r="AL124" s="58"/>
    </row>
    <row r="125" spans="2:38" s="25" customFormat="1" ht="13.5" customHeight="1" x14ac:dyDescent="0.15">
      <c r="B125" s="84"/>
      <c r="C125" s="85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104"/>
      <c r="AH125" s="26" t="s">
        <v>6</v>
      </c>
      <c r="AI125" s="27">
        <f>+COUNTIF(C126:AG127,"休")</f>
        <v>8</v>
      </c>
      <c r="AJ125" s="28" t="str">
        <f>IF(AI126&gt;0.285,"",IF(AI125&lt;AI122,"←計画日数が足りません",""))</f>
        <v/>
      </c>
      <c r="AL125" s="58"/>
    </row>
    <row r="126" spans="2:38" s="25" customFormat="1" ht="13.5" customHeight="1" x14ac:dyDescent="0.15">
      <c r="B126" s="105" t="s">
        <v>0</v>
      </c>
      <c r="C126" s="106"/>
      <c r="D126" s="107"/>
      <c r="E126" s="103"/>
      <c r="F126" s="103"/>
      <c r="G126" s="103"/>
      <c r="H126" s="103" t="s">
        <v>21</v>
      </c>
      <c r="I126" s="103" t="s">
        <v>21</v>
      </c>
      <c r="J126" s="103"/>
      <c r="K126" s="107"/>
      <c r="L126" s="103"/>
      <c r="M126" s="103"/>
      <c r="N126" s="103"/>
      <c r="O126" s="103" t="s">
        <v>21</v>
      </c>
      <c r="P126" s="103" t="s">
        <v>21</v>
      </c>
      <c r="Q126" s="103"/>
      <c r="R126" s="107"/>
      <c r="S126" s="103"/>
      <c r="T126" s="103"/>
      <c r="U126" s="103"/>
      <c r="V126" s="103" t="s">
        <v>21</v>
      </c>
      <c r="W126" s="103" t="s">
        <v>21</v>
      </c>
      <c r="X126" s="103"/>
      <c r="Y126" s="107"/>
      <c r="Z126" s="103"/>
      <c r="AA126" s="103"/>
      <c r="AB126" s="103"/>
      <c r="AC126" s="103" t="s">
        <v>21</v>
      </c>
      <c r="AD126" s="103" t="s">
        <v>21</v>
      </c>
      <c r="AE126" s="103"/>
      <c r="AF126" s="103"/>
      <c r="AG126" s="109"/>
      <c r="AH126" s="26" t="s">
        <v>8</v>
      </c>
      <c r="AI126" s="29">
        <f>+AI125/AI124</f>
        <v>0.2857142857142857</v>
      </c>
      <c r="AL126" s="58"/>
    </row>
    <row r="127" spans="2:38" s="25" customFormat="1" x14ac:dyDescent="0.15">
      <c r="B127" s="105"/>
      <c r="C127" s="106"/>
      <c r="D127" s="107"/>
      <c r="E127" s="103"/>
      <c r="F127" s="103"/>
      <c r="G127" s="103"/>
      <c r="H127" s="103"/>
      <c r="I127" s="103"/>
      <c r="J127" s="103"/>
      <c r="K127" s="107"/>
      <c r="L127" s="103"/>
      <c r="M127" s="103"/>
      <c r="N127" s="103"/>
      <c r="O127" s="103"/>
      <c r="P127" s="103"/>
      <c r="Q127" s="103"/>
      <c r="R127" s="107"/>
      <c r="S127" s="103"/>
      <c r="T127" s="103"/>
      <c r="U127" s="103"/>
      <c r="V127" s="103"/>
      <c r="W127" s="103"/>
      <c r="X127" s="103"/>
      <c r="Y127" s="107"/>
      <c r="Z127" s="103"/>
      <c r="AA127" s="103"/>
      <c r="AB127" s="103"/>
      <c r="AC127" s="103"/>
      <c r="AD127" s="103"/>
      <c r="AE127" s="103"/>
      <c r="AF127" s="103"/>
      <c r="AG127" s="109"/>
      <c r="AH127" s="26" t="s">
        <v>9</v>
      </c>
      <c r="AI127" s="27">
        <f>+COUNTA(C128:AG129)</f>
        <v>8</v>
      </c>
      <c r="AL127" s="58"/>
    </row>
    <row r="128" spans="2:38" s="25" customFormat="1" x14ac:dyDescent="0.15">
      <c r="B128" s="110" t="s">
        <v>7</v>
      </c>
      <c r="C128" s="112"/>
      <c r="D128" s="118"/>
      <c r="E128" s="107"/>
      <c r="F128" s="107"/>
      <c r="G128" s="107"/>
      <c r="H128" s="107" t="s">
        <v>21</v>
      </c>
      <c r="I128" s="107" t="s">
        <v>21</v>
      </c>
      <c r="J128" s="107"/>
      <c r="K128" s="118"/>
      <c r="L128" s="107"/>
      <c r="M128" s="107"/>
      <c r="N128" s="107"/>
      <c r="O128" s="107" t="s">
        <v>21</v>
      </c>
      <c r="P128" s="107" t="s">
        <v>21</v>
      </c>
      <c r="Q128" s="107"/>
      <c r="R128" s="118"/>
      <c r="S128" s="107"/>
      <c r="T128" s="107"/>
      <c r="U128" s="107"/>
      <c r="V128" s="107" t="s">
        <v>21</v>
      </c>
      <c r="W128" s="107" t="s">
        <v>21</v>
      </c>
      <c r="X128" s="107"/>
      <c r="Y128" s="118"/>
      <c r="Z128" s="107"/>
      <c r="AA128" s="107"/>
      <c r="AB128" s="107"/>
      <c r="AC128" s="107" t="s">
        <v>21</v>
      </c>
      <c r="AD128" s="107" t="s">
        <v>21</v>
      </c>
      <c r="AE128" s="107"/>
      <c r="AF128" s="107"/>
      <c r="AG128" s="114"/>
      <c r="AH128" s="30" t="s">
        <v>4</v>
      </c>
      <c r="AI128" s="31">
        <f>+AI127/AI124</f>
        <v>0.2857142857142857</v>
      </c>
      <c r="AL128" s="15">
        <f>+COUNTIF(C126:AG127,"休")</f>
        <v>8</v>
      </c>
    </row>
    <row r="129" spans="2:38" s="25" customFormat="1" x14ac:dyDescent="0.15">
      <c r="B129" s="111"/>
      <c r="C129" s="113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15"/>
      <c r="AH129" s="32" t="s">
        <v>13</v>
      </c>
      <c r="AI129" s="33" t="str">
        <f>IF(7&gt;AI124,"対象外",IF(AI127&gt;=AI122,"OK","NG"))</f>
        <v>OK</v>
      </c>
      <c r="AJ129" s="28" t="str">
        <f>IF(AI129="対象外","←７日間に満たない期間は達成判定の対象外",IF(AI129="NG","←月単位未達成","←月単位達成"))</f>
        <v>←月単位達成</v>
      </c>
      <c r="AL129" s="57" t="str">
        <f>IF(7&gt;AI124,"対象外",IF(AL128&gt;=AI122,"OK","NG"))</f>
        <v>OK</v>
      </c>
    </row>
    <row r="130" spans="2:38" hidden="1" x14ac:dyDescent="0.15">
      <c r="B130" s="60" t="s">
        <v>33</v>
      </c>
      <c r="C130" s="44">
        <f t="shared" ref="C130:AG130" si="53">IF(AND(DAY(C122)&gt;=22,DAY(C122)&lt;=28,C123="土"),1,0)</f>
        <v>0</v>
      </c>
      <c r="D130" s="44">
        <f t="shared" si="53"/>
        <v>0</v>
      </c>
      <c r="E130" s="44">
        <f t="shared" si="53"/>
        <v>0</v>
      </c>
      <c r="F130" s="44">
        <f t="shared" si="53"/>
        <v>0</v>
      </c>
      <c r="G130" s="44">
        <f t="shared" si="53"/>
        <v>0</v>
      </c>
      <c r="H130" s="44">
        <f t="shared" si="53"/>
        <v>0</v>
      </c>
      <c r="I130" s="44">
        <f t="shared" si="53"/>
        <v>0</v>
      </c>
      <c r="J130" s="44">
        <f t="shared" si="53"/>
        <v>0</v>
      </c>
      <c r="K130" s="44">
        <f t="shared" si="53"/>
        <v>0</v>
      </c>
      <c r="L130" s="44">
        <f t="shared" si="53"/>
        <v>0</v>
      </c>
      <c r="M130" s="44">
        <f t="shared" si="53"/>
        <v>0</v>
      </c>
      <c r="N130" s="44">
        <f t="shared" si="53"/>
        <v>0</v>
      </c>
      <c r="O130" s="44">
        <f t="shared" si="53"/>
        <v>0</v>
      </c>
      <c r="P130" s="44">
        <f t="shared" si="53"/>
        <v>0</v>
      </c>
      <c r="Q130" s="44">
        <f t="shared" si="53"/>
        <v>0</v>
      </c>
      <c r="R130" s="44">
        <f t="shared" si="53"/>
        <v>0</v>
      </c>
      <c r="S130" s="44">
        <f t="shared" si="53"/>
        <v>0</v>
      </c>
      <c r="T130" s="44">
        <f t="shared" si="53"/>
        <v>0</v>
      </c>
      <c r="U130" s="44">
        <f t="shared" si="53"/>
        <v>0</v>
      </c>
      <c r="V130" s="44">
        <f t="shared" si="53"/>
        <v>0</v>
      </c>
      <c r="W130" s="44">
        <f t="shared" si="53"/>
        <v>0</v>
      </c>
      <c r="X130" s="44">
        <f t="shared" si="53"/>
        <v>0</v>
      </c>
      <c r="Y130" s="44">
        <f t="shared" si="53"/>
        <v>0</v>
      </c>
      <c r="Z130" s="44">
        <f t="shared" si="53"/>
        <v>0</v>
      </c>
      <c r="AA130" s="44">
        <f t="shared" si="53"/>
        <v>0</v>
      </c>
      <c r="AB130" s="44">
        <f t="shared" si="53"/>
        <v>0</v>
      </c>
      <c r="AC130" s="44">
        <f t="shared" si="53"/>
        <v>1</v>
      </c>
      <c r="AD130" s="44">
        <f t="shared" si="53"/>
        <v>0</v>
      </c>
      <c r="AE130" s="44">
        <f t="shared" si="53"/>
        <v>0</v>
      </c>
      <c r="AF130" s="44">
        <f t="shared" si="53"/>
        <v>0</v>
      </c>
      <c r="AG130" s="44">
        <f t="shared" si="53"/>
        <v>0</v>
      </c>
      <c r="AH130" s="45" t="s">
        <v>19</v>
      </c>
      <c r="AI130" s="46">
        <f>_xlfn.AGGREGATE(9,6,C130:AG130)</f>
        <v>1</v>
      </c>
      <c r="AJ130" s="28"/>
    </row>
    <row r="131" spans="2:38" hidden="1" x14ac:dyDescent="0.15">
      <c r="B131" s="60" t="s">
        <v>34</v>
      </c>
      <c r="C131" s="47">
        <f t="shared" ref="C131:AG131" si="54">IF(AND(DAY(C122)&gt;=22,DAY(C122)&lt;=28,C123="土",OR(C128="休",C128="雨")),1,0)</f>
        <v>0</v>
      </c>
      <c r="D131" s="47">
        <f t="shared" si="54"/>
        <v>0</v>
      </c>
      <c r="E131" s="47">
        <f t="shared" si="54"/>
        <v>0</v>
      </c>
      <c r="F131" s="47">
        <f t="shared" si="54"/>
        <v>0</v>
      </c>
      <c r="G131" s="47">
        <f t="shared" si="54"/>
        <v>0</v>
      </c>
      <c r="H131" s="47">
        <f t="shared" si="54"/>
        <v>0</v>
      </c>
      <c r="I131" s="47">
        <f t="shared" si="54"/>
        <v>0</v>
      </c>
      <c r="J131" s="47">
        <f t="shared" si="54"/>
        <v>0</v>
      </c>
      <c r="K131" s="47">
        <f t="shared" si="54"/>
        <v>0</v>
      </c>
      <c r="L131" s="47">
        <f t="shared" si="54"/>
        <v>0</v>
      </c>
      <c r="M131" s="47">
        <f t="shared" si="54"/>
        <v>0</v>
      </c>
      <c r="N131" s="47">
        <f t="shared" si="54"/>
        <v>0</v>
      </c>
      <c r="O131" s="47">
        <f t="shared" si="54"/>
        <v>0</v>
      </c>
      <c r="P131" s="47">
        <f t="shared" si="54"/>
        <v>0</v>
      </c>
      <c r="Q131" s="47">
        <f t="shared" si="54"/>
        <v>0</v>
      </c>
      <c r="R131" s="47">
        <f t="shared" si="54"/>
        <v>0</v>
      </c>
      <c r="S131" s="47">
        <f t="shared" si="54"/>
        <v>0</v>
      </c>
      <c r="T131" s="47">
        <f t="shared" si="54"/>
        <v>0</v>
      </c>
      <c r="U131" s="47">
        <f t="shared" si="54"/>
        <v>0</v>
      </c>
      <c r="V131" s="47">
        <f t="shared" si="54"/>
        <v>0</v>
      </c>
      <c r="W131" s="47">
        <f t="shared" si="54"/>
        <v>0</v>
      </c>
      <c r="X131" s="47">
        <f t="shared" si="54"/>
        <v>0</v>
      </c>
      <c r="Y131" s="47">
        <f t="shared" si="54"/>
        <v>0</v>
      </c>
      <c r="Z131" s="47">
        <f t="shared" si="54"/>
        <v>0</v>
      </c>
      <c r="AA131" s="47">
        <f t="shared" si="54"/>
        <v>0</v>
      </c>
      <c r="AB131" s="47">
        <f t="shared" si="54"/>
        <v>0</v>
      </c>
      <c r="AC131" s="47">
        <f t="shared" si="54"/>
        <v>1</v>
      </c>
      <c r="AD131" s="47">
        <f t="shared" si="54"/>
        <v>0</v>
      </c>
      <c r="AE131" s="47">
        <f t="shared" si="54"/>
        <v>0</v>
      </c>
      <c r="AF131" s="47">
        <f t="shared" si="54"/>
        <v>0</v>
      </c>
      <c r="AG131" s="47">
        <f t="shared" si="54"/>
        <v>0</v>
      </c>
      <c r="AH131" s="48" t="s">
        <v>20</v>
      </c>
      <c r="AI131" s="46">
        <f>_xlfn.AGGREGATE(9,6,C131:AG131)</f>
        <v>1</v>
      </c>
      <c r="AJ131" s="28"/>
    </row>
    <row r="132" spans="2:38" hidden="1" x14ac:dyDescent="0.15">
      <c r="B132" s="60" t="s">
        <v>35</v>
      </c>
      <c r="C132" s="44">
        <f>IF(AND(DAY(C122)&gt;=8,DAY(C122)&lt;=14,C123="土"),1,0)</f>
        <v>0</v>
      </c>
      <c r="D132" s="44">
        <f>IF(AND(DAY(D122)&gt;=8,DAY(D122)&lt;=14,D123="土"),1,0)</f>
        <v>0</v>
      </c>
      <c r="E132" s="44">
        <f t="shared" ref="E132:AG132" si="55">IF(AND(DAY(E122)&gt;=8,DAY(E122)&lt;=14,E123="土"),1,0)</f>
        <v>0</v>
      </c>
      <c r="F132" s="44">
        <f t="shared" si="55"/>
        <v>0</v>
      </c>
      <c r="G132" s="44">
        <f t="shared" si="55"/>
        <v>0</v>
      </c>
      <c r="H132" s="44">
        <f t="shared" si="55"/>
        <v>0</v>
      </c>
      <c r="I132" s="44">
        <f t="shared" si="55"/>
        <v>0</v>
      </c>
      <c r="J132" s="44">
        <f t="shared" si="55"/>
        <v>0</v>
      </c>
      <c r="K132" s="44">
        <f t="shared" si="55"/>
        <v>0</v>
      </c>
      <c r="L132" s="44">
        <f t="shared" si="55"/>
        <v>0</v>
      </c>
      <c r="M132" s="44">
        <f t="shared" si="55"/>
        <v>0</v>
      </c>
      <c r="N132" s="44">
        <f t="shared" si="55"/>
        <v>0</v>
      </c>
      <c r="O132" s="44">
        <f t="shared" si="55"/>
        <v>1</v>
      </c>
      <c r="P132" s="44">
        <f t="shared" si="55"/>
        <v>0</v>
      </c>
      <c r="Q132" s="44">
        <f t="shared" si="55"/>
        <v>0</v>
      </c>
      <c r="R132" s="44">
        <f t="shared" si="55"/>
        <v>0</v>
      </c>
      <c r="S132" s="44">
        <f t="shared" si="55"/>
        <v>0</v>
      </c>
      <c r="T132" s="44">
        <f t="shared" si="55"/>
        <v>0</v>
      </c>
      <c r="U132" s="44">
        <f t="shared" si="55"/>
        <v>0</v>
      </c>
      <c r="V132" s="44">
        <f t="shared" si="55"/>
        <v>0</v>
      </c>
      <c r="W132" s="44">
        <f t="shared" si="55"/>
        <v>0</v>
      </c>
      <c r="X132" s="44">
        <f t="shared" si="55"/>
        <v>0</v>
      </c>
      <c r="Y132" s="44">
        <f t="shared" si="55"/>
        <v>0</v>
      </c>
      <c r="Z132" s="44">
        <f t="shared" si="55"/>
        <v>0</v>
      </c>
      <c r="AA132" s="44">
        <f t="shared" si="55"/>
        <v>0</v>
      </c>
      <c r="AB132" s="44">
        <f t="shared" si="55"/>
        <v>0</v>
      </c>
      <c r="AC132" s="44">
        <f t="shared" si="55"/>
        <v>0</v>
      </c>
      <c r="AD132" s="44">
        <f t="shared" si="55"/>
        <v>0</v>
      </c>
      <c r="AE132" s="44">
        <f t="shared" si="55"/>
        <v>0</v>
      </c>
      <c r="AF132" s="44">
        <f t="shared" si="55"/>
        <v>0</v>
      </c>
      <c r="AG132" s="44">
        <f t="shared" si="55"/>
        <v>0</v>
      </c>
      <c r="AH132" s="45" t="s">
        <v>19</v>
      </c>
      <c r="AI132" s="46">
        <f>_xlfn.AGGREGATE(9,6,C132:AG132)</f>
        <v>1</v>
      </c>
      <c r="AJ132" s="28"/>
    </row>
    <row r="133" spans="2:38" hidden="1" x14ac:dyDescent="0.15">
      <c r="B133" s="60" t="s">
        <v>36</v>
      </c>
      <c r="C133" s="47">
        <f>IF(AND(DAY(C122)&gt;=8,DAY(C122)&lt;=14,C123="土",OR(C128="休",C128="雨")),1,0)</f>
        <v>0</v>
      </c>
      <c r="D133" s="47">
        <f>IF(AND(DAY(D122)&gt;=8,DAY(D122)&lt;=14,D123="土",OR(D128="休",D128="雨")),1,0)</f>
        <v>0</v>
      </c>
      <c r="E133" s="47">
        <f t="shared" ref="E133:AG133" si="56">IF(AND(DAY(E122)&gt;=8,DAY(E122)&lt;=14,E123="土",OR(E128="休",E128="雨")),1,0)</f>
        <v>0</v>
      </c>
      <c r="F133" s="47">
        <f t="shared" si="56"/>
        <v>0</v>
      </c>
      <c r="G133" s="47">
        <f t="shared" si="56"/>
        <v>0</v>
      </c>
      <c r="H133" s="47">
        <f t="shared" si="56"/>
        <v>0</v>
      </c>
      <c r="I133" s="47">
        <f t="shared" si="56"/>
        <v>0</v>
      </c>
      <c r="J133" s="47">
        <f t="shared" si="56"/>
        <v>0</v>
      </c>
      <c r="K133" s="47">
        <f t="shared" si="56"/>
        <v>0</v>
      </c>
      <c r="L133" s="47">
        <f t="shared" si="56"/>
        <v>0</v>
      </c>
      <c r="M133" s="47">
        <f t="shared" si="56"/>
        <v>0</v>
      </c>
      <c r="N133" s="47">
        <f t="shared" si="56"/>
        <v>0</v>
      </c>
      <c r="O133" s="47">
        <f t="shared" si="56"/>
        <v>1</v>
      </c>
      <c r="P133" s="47">
        <f t="shared" si="56"/>
        <v>0</v>
      </c>
      <c r="Q133" s="47">
        <f t="shared" si="56"/>
        <v>0</v>
      </c>
      <c r="R133" s="47">
        <f t="shared" si="56"/>
        <v>0</v>
      </c>
      <c r="S133" s="47">
        <f t="shared" si="56"/>
        <v>0</v>
      </c>
      <c r="T133" s="47">
        <f t="shared" si="56"/>
        <v>0</v>
      </c>
      <c r="U133" s="47">
        <f t="shared" si="56"/>
        <v>0</v>
      </c>
      <c r="V133" s="47">
        <f t="shared" si="56"/>
        <v>0</v>
      </c>
      <c r="W133" s="47">
        <f t="shared" si="56"/>
        <v>0</v>
      </c>
      <c r="X133" s="47">
        <f t="shared" si="56"/>
        <v>0</v>
      </c>
      <c r="Y133" s="47">
        <f t="shared" si="56"/>
        <v>0</v>
      </c>
      <c r="Z133" s="47">
        <f t="shared" si="56"/>
        <v>0</v>
      </c>
      <c r="AA133" s="47">
        <f t="shared" si="56"/>
        <v>0</v>
      </c>
      <c r="AB133" s="47">
        <f t="shared" si="56"/>
        <v>0</v>
      </c>
      <c r="AC133" s="47">
        <f t="shared" si="56"/>
        <v>0</v>
      </c>
      <c r="AD133" s="47">
        <f t="shared" si="56"/>
        <v>0</v>
      </c>
      <c r="AE133" s="47">
        <f t="shared" si="56"/>
        <v>0</v>
      </c>
      <c r="AF133" s="47">
        <f t="shared" si="56"/>
        <v>0</v>
      </c>
      <c r="AG133" s="47">
        <f t="shared" si="56"/>
        <v>0</v>
      </c>
      <c r="AH133" s="48" t="s">
        <v>20</v>
      </c>
      <c r="AI133" s="46">
        <f>_xlfn.AGGREGATE(9,6,C133:AG133)</f>
        <v>1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58"/>
    </row>
    <row r="135" spans="2:38" hidden="1" x14ac:dyDescent="0.15">
      <c r="C135" s="2">
        <f>YEAR(C138)</f>
        <v>2026</v>
      </c>
      <c r="D135" s="2">
        <f>MONTH(C138)</f>
        <v>1</v>
      </c>
    </row>
    <row r="136" spans="2:38" x14ac:dyDescent="0.15">
      <c r="B136" s="6" t="s">
        <v>14</v>
      </c>
      <c r="C136" s="116">
        <f>C138</f>
        <v>46023</v>
      </c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2"/>
    </row>
    <row r="137" spans="2:38" hidden="1" x14ac:dyDescent="0.15">
      <c r="B137" s="34"/>
      <c r="C137" s="22">
        <f>DATE($C135,$D135,1)</f>
        <v>46023</v>
      </c>
      <c r="D137" s="22">
        <f t="shared" ref="D137:AG137" si="57">C137+1</f>
        <v>46024</v>
      </c>
      <c r="E137" s="22">
        <f t="shared" si="57"/>
        <v>46025</v>
      </c>
      <c r="F137" s="22">
        <f t="shared" si="57"/>
        <v>46026</v>
      </c>
      <c r="G137" s="22">
        <f t="shared" si="57"/>
        <v>46027</v>
      </c>
      <c r="H137" s="22">
        <f t="shared" si="57"/>
        <v>46028</v>
      </c>
      <c r="I137" s="22">
        <f t="shared" si="57"/>
        <v>46029</v>
      </c>
      <c r="J137" s="22">
        <f t="shared" si="57"/>
        <v>46030</v>
      </c>
      <c r="K137" s="22">
        <f t="shared" si="57"/>
        <v>46031</v>
      </c>
      <c r="L137" s="22">
        <f t="shared" si="57"/>
        <v>46032</v>
      </c>
      <c r="M137" s="22">
        <f t="shared" si="57"/>
        <v>46033</v>
      </c>
      <c r="N137" s="22">
        <f t="shared" si="57"/>
        <v>46034</v>
      </c>
      <c r="O137" s="22">
        <f t="shared" si="57"/>
        <v>46035</v>
      </c>
      <c r="P137" s="22">
        <f t="shared" si="57"/>
        <v>46036</v>
      </c>
      <c r="Q137" s="22">
        <f t="shared" si="57"/>
        <v>46037</v>
      </c>
      <c r="R137" s="22">
        <f t="shared" si="57"/>
        <v>46038</v>
      </c>
      <c r="S137" s="22">
        <f t="shared" si="57"/>
        <v>46039</v>
      </c>
      <c r="T137" s="22">
        <f t="shared" si="57"/>
        <v>46040</v>
      </c>
      <c r="U137" s="22">
        <f t="shared" si="57"/>
        <v>46041</v>
      </c>
      <c r="V137" s="22">
        <f t="shared" si="57"/>
        <v>46042</v>
      </c>
      <c r="W137" s="22">
        <f t="shared" si="57"/>
        <v>46043</v>
      </c>
      <c r="X137" s="22">
        <f t="shared" si="57"/>
        <v>46044</v>
      </c>
      <c r="Y137" s="22">
        <f t="shared" si="57"/>
        <v>46045</v>
      </c>
      <c r="Z137" s="22">
        <f t="shared" si="57"/>
        <v>46046</v>
      </c>
      <c r="AA137" s="22">
        <f t="shared" si="57"/>
        <v>46047</v>
      </c>
      <c r="AB137" s="22">
        <f t="shared" si="57"/>
        <v>46048</v>
      </c>
      <c r="AC137" s="22">
        <f t="shared" si="57"/>
        <v>46049</v>
      </c>
      <c r="AD137" s="22">
        <f t="shared" si="57"/>
        <v>46050</v>
      </c>
      <c r="AE137" s="22">
        <f t="shared" si="57"/>
        <v>46051</v>
      </c>
      <c r="AF137" s="22">
        <f t="shared" si="57"/>
        <v>46052</v>
      </c>
      <c r="AG137" s="22">
        <f t="shared" si="57"/>
        <v>46053</v>
      </c>
      <c r="AH137" s="35"/>
      <c r="AI137" s="36"/>
    </row>
    <row r="138" spans="2:38" x14ac:dyDescent="0.15">
      <c r="B138" s="20" t="s">
        <v>15</v>
      </c>
      <c r="C138" s="37">
        <f>IF(EDATE(C121,1)&gt;$G$5,"",EDATE(C121,1))</f>
        <v>46023</v>
      </c>
      <c r="D138" s="22">
        <f t="shared" ref="D138:AG138" si="58">IF(D137&gt;$G$5,"",IF(C138=EOMONTH(DATE($C135,$D135,1),0),"",IF(C138="","",C138+1)))</f>
        <v>46024</v>
      </c>
      <c r="E138" s="22">
        <f t="shared" si="58"/>
        <v>46025</v>
      </c>
      <c r="F138" s="22">
        <f t="shared" si="58"/>
        <v>46026</v>
      </c>
      <c r="G138" s="22">
        <f t="shared" si="58"/>
        <v>46027</v>
      </c>
      <c r="H138" s="22">
        <f t="shared" si="58"/>
        <v>46028</v>
      </c>
      <c r="I138" s="22">
        <f t="shared" si="58"/>
        <v>46029</v>
      </c>
      <c r="J138" s="22">
        <f t="shared" si="58"/>
        <v>46030</v>
      </c>
      <c r="K138" s="22">
        <f t="shared" si="58"/>
        <v>46031</v>
      </c>
      <c r="L138" s="22">
        <f t="shared" si="58"/>
        <v>46032</v>
      </c>
      <c r="M138" s="22">
        <f t="shared" si="58"/>
        <v>46033</v>
      </c>
      <c r="N138" s="22">
        <f t="shared" si="58"/>
        <v>46034</v>
      </c>
      <c r="O138" s="22">
        <f t="shared" si="58"/>
        <v>46035</v>
      </c>
      <c r="P138" s="22">
        <f t="shared" si="58"/>
        <v>46036</v>
      </c>
      <c r="Q138" s="22">
        <f t="shared" si="58"/>
        <v>46037</v>
      </c>
      <c r="R138" s="22">
        <f t="shared" si="58"/>
        <v>46038</v>
      </c>
      <c r="S138" s="22">
        <f t="shared" si="58"/>
        <v>46039</v>
      </c>
      <c r="T138" s="22">
        <f t="shared" si="58"/>
        <v>46040</v>
      </c>
      <c r="U138" s="22">
        <f t="shared" si="58"/>
        <v>46041</v>
      </c>
      <c r="V138" s="22">
        <f t="shared" si="58"/>
        <v>46042</v>
      </c>
      <c r="W138" s="22">
        <f t="shared" si="58"/>
        <v>46043</v>
      </c>
      <c r="X138" s="22">
        <f t="shared" si="58"/>
        <v>46044</v>
      </c>
      <c r="Y138" s="22">
        <f t="shared" si="58"/>
        <v>46045</v>
      </c>
      <c r="Z138" s="22">
        <f t="shared" si="58"/>
        <v>46046</v>
      </c>
      <c r="AA138" s="22">
        <f t="shared" si="58"/>
        <v>46047</v>
      </c>
      <c r="AB138" s="22" t="str">
        <f t="shared" si="58"/>
        <v/>
      </c>
      <c r="AC138" s="22" t="str">
        <f t="shared" si="58"/>
        <v/>
      </c>
      <c r="AD138" s="22" t="str">
        <f t="shared" si="58"/>
        <v/>
      </c>
      <c r="AE138" s="22" t="str">
        <f t="shared" si="58"/>
        <v/>
      </c>
      <c r="AF138" s="22" t="str">
        <f t="shared" si="58"/>
        <v/>
      </c>
      <c r="AG138" s="22" t="str">
        <f t="shared" si="58"/>
        <v/>
      </c>
      <c r="AH138" s="23" t="s">
        <v>16</v>
      </c>
      <c r="AI138" s="59">
        <f>+COUNTIFS(C139:AG139,"土",C140:AG140,"")+COUNTIFS(C139:AG139,"日",C140:AG140,"")</f>
        <v>7</v>
      </c>
    </row>
    <row r="139" spans="2:38" s="25" customFormat="1" x14ac:dyDescent="0.15">
      <c r="B139" s="38" t="s">
        <v>5</v>
      </c>
      <c r="C139" s="49" t="str">
        <f>IFERROR(TEXT(WEEKDAY(+C138),"aaa"),"")</f>
        <v>木</v>
      </c>
      <c r="D139" s="49" t="str">
        <f t="shared" ref="D139:AG139" si="59">IFERROR(TEXT(WEEKDAY(+D138),"aaa"),"")</f>
        <v>金</v>
      </c>
      <c r="E139" s="49" t="str">
        <f t="shared" si="59"/>
        <v>土</v>
      </c>
      <c r="F139" s="49" t="str">
        <f t="shared" si="59"/>
        <v>日</v>
      </c>
      <c r="G139" s="49" t="str">
        <f t="shared" si="59"/>
        <v>月</v>
      </c>
      <c r="H139" s="49" t="str">
        <f t="shared" si="59"/>
        <v>火</v>
      </c>
      <c r="I139" s="49" t="str">
        <f t="shared" si="59"/>
        <v>水</v>
      </c>
      <c r="J139" s="49" t="str">
        <f t="shared" si="59"/>
        <v>木</v>
      </c>
      <c r="K139" s="49" t="str">
        <f t="shared" si="59"/>
        <v>金</v>
      </c>
      <c r="L139" s="49" t="str">
        <f t="shared" si="59"/>
        <v>土</v>
      </c>
      <c r="M139" s="49" t="str">
        <f t="shared" si="59"/>
        <v>日</v>
      </c>
      <c r="N139" s="49" t="str">
        <f t="shared" si="59"/>
        <v>月</v>
      </c>
      <c r="O139" s="49" t="str">
        <f t="shared" si="59"/>
        <v>火</v>
      </c>
      <c r="P139" s="49" t="str">
        <f t="shared" si="59"/>
        <v>水</v>
      </c>
      <c r="Q139" s="49" t="str">
        <f t="shared" si="59"/>
        <v>木</v>
      </c>
      <c r="R139" s="49" t="str">
        <f t="shared" si="59"/>
        <v>金</v>
      </c>
      <c r="S139" s="49" t="str">
        <f t="shared" si="59"/>
        <v>土</v>
      </c>
      <c r="T139" s="49" t="str">
        <f t="shared" si="59"/>
        <v>日</v>
      </c>
      <c r="U139" s="49" t="str">
        <f t="shared" si="59"/>
        <v>月</v>
      </c>
      <c r="V139" s="49" t="str">
        <f t="shared" si="59"/>
        <v>火</v>
      </c>
      <c r="W139" s="49" t="str">
        <f t="shared" si="59"/>
        <v>水</v>
      </c>
      <c r="X139" s="49" t="str">
        <f t="shared" si="59"/>
        <v>木</v>
      </c>
      <c r="Y139" s="49" t="str">
        <f t="shared" si="59"/>
        <v>金</v>
      </c>
      <c r="Z139" s="49" t="str">
        <f t="shared" si="59"/>
        <v>土</v>
      </c>
      <c r="AA139" s="49" t="str">
        <f t="shared" si="59"/>
        <v>日</v>
      </c>
      <c r="AB139" s="49" t="str">
        <f t="shared" si="59"/>
        <v/>
      </c>
      <c r="AC139" s="49" t="str">
        <f t="shared" si="59"/>
        <v/>
      </c>
      <c r="AD139" s="49" t="str">
        <f t="shared" si="59"/>
        <v/>
      </c>
      <c r="AE139" s="49" t="str">
        <f t="shared" si="59"/>
        <v/>
      </c>
      <c r="AF139" s="49" t="str">
        <f t="shared" si="59"/>
        <v/>
      </c>
      <c r="AG139" s="49" t="str">
        <f t="shared" si="59"/>
        <v/>
      </c>
      <c r="AH139" s="23" t="s">
        <v>18</v>
      </c>
      <c r="AI139" s="59">
        <f>+COUNTIF(C140:AG140,"夏休")+COUNTIF(C140:AG140,"冬休")+COUNTIF(C140:AG140,"中止")</f>
        <v>3</v>
      </c>
      <c r="AL139" s="58"/>
    </row>
    <row r="140" spans="2:38" s="25" customFormat="1" ht="13.5" customHeight="1" x14ac:dyDescent="0.15">
      <c r="B140" s="83" t="s">
        <v>17</v>
      </c>
      <c r="C140" s="85" t="s">
        <v>26</v>
      </c>
      <c r="D140" s="80" t="s">
        <v>26</v>
      </c>
      <c r="E140" s="80" t="s">
        <v>26</v>
      </c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104"/>
      <c r="AH140" s="26" t="s">
        <v>2</v>
      </c>
      <c r="AI140" s="27">
        <f>COUNT(C138:AG138)-AI139</f>
        <v>22</v>
      </c>
      <c r="AL140" s="58"/>
    </row>
    <row r="141" spans="2:38" s="25" customFormat="1" ht="13.5" customHeight="1" x14ac:dyDescent="0.15">
      <c r="B141" s="84"/>
      <c r="C141" s="85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104"/>
      <c r="AH141" s="26" t="s">
        <v>6</v>
      </c>
      <c r="AI141" s="27">
        <f>+COUNTIF(C142:AG143,"休")</f>
        <v>7</v>
      </c>
      <c r="AJ141" s="28" t="str">
        <f>IF(AI142&gt;0.285,"",IF(AI141&lt;AI138,"←計画日数が足りません",""))</f>
        <v/>
      </c>
      <c r="AL141" s="58"/>
    </row>
    <row r="142" spans="2:38" s="25" customFormat="1" ht="13.5" customHeight="1" x14ac:dyDescent="0.15">
      <c r="B142" s="105" t="s">
        <v>0</v>
      </c>
      <c r="C142" s="103"/>
      <c r="D142" s="103"/>
      <c r="E142" s="103"/>
      <c r="F142" s="103" t="s">
        <v>21</v>
      </c>
      <c r="G142" s="103"/>
      <c r="H142" s="103"/>
      <c r="I142" s="107"/>
      <c r="J142" s="103"/>
      <c r="K142" s="103"/>
      <c r="L142" s="103" t="s">
        <v>21</v>
      </c>
      <c r="M142" s="103" t="s">
        <v>21</v>
      </c>
      <c r="N142" s="103"/>
      <c r="O142" s="103"/>
      <c r="P142" s="107"/>
      <c r="Q142" s="103"/>
      <c r="R142" s="103"/>
      <c r="S142" s="103" t="s">
        <v>21</v>
      </c>
      <c r="T142" s="103" t="s">
        <v>21</v>
      </c>
      <c r="U142" s="103"/>
      <c r="V142" s="103"/>
      <c r="W142" s="107"/>
      <c r="X142" s="103"/>
      <c r="Y142" s="103"/>
      <c r="Z142" s="103" t="s">
        <v>21</v>
      </c>
      <c r="AA142" s="103" t="s">
        <v>21</v>
      </c>
      <c r="AB142" s="103"/>
      <c r="AC142" s="103"/>
      <c r="AD142" s="107"/>
      <c r="AE142" s="103"/>
      <c r="AF142" s="103"/>
      <c r="AG142" s="109"/>
      <c r="AH142" s="26" t="s">
        <v>8</v>
      </c>
      <c r="AI142" s="29">
        <f>+AI141/AI140</f>
        <v>0.31818181818181818</v>
      </c>
      <c r="AL142" s="58"/>
    </row>
    <row r="143" spans="2:38" s="25" customFormat="1" x14ac:dyDescent="0.15">
      <c r="B143" s="105"/>
      <c r="C143" s="103"/>
      <c r="D143" s="103"/>
      <c r="E143" s="103"/>
      <c r="F143" s="103"/>
      <c r="G143" s="103"/>
      <c r="H143" s="103"/>
      <c r="I143" s="107"/>
      <c r="J143" s="103"/>
      <c r="K143" s="103"/>
      <c r="L143" s="103"/>
      <c r="M143" s="103"/>
      <c r="N143" s="103"/>
      <c r="O143" s="103"/>
      <c r="P143" s="107"/>
      <c r="Q143" s="103"/>
      <c r="R143" s="103"/>
      <c r="S143" s="103"/>
      <c r="T143" s="103"/>
      <c r="U143" s="103"/>
      <c r="V143" s="103"/>
      <c r="W143" s="107"/>
      <c r="X143" s="103"/>
      <c r="Y143" s="103"/>
      <c r="Z143" s="103"/>
      <c r="AA143" s="103"/>
      <c r="AB143" s="103"/>
      <c r="AC143" s="103"/>
      <c r="AD143" s="107"/>
      <c r="AE143" s="103"/>
      <c r="AF143" s="103"/>
      <c r="AG143" s="109"/>
      <c r="AH143" s="26" t="s">
        <v>9</v>
      </c>
      <c r="AI143" s="27">
        <f>+COUNTA(C144:AG145)</f>
        <v>7</v>
      </c>
      <c r="AL143" s="58"/>
    </row>
    <row r="144" spans="2:38" s="25" customFormat="1" x14ac:dyDescent="0.15">
      <c r="B144" s="110" t="s">
        <v>7</v>
      </c>
      <c r="C144" s="107"/>
      <c r="D144" s="107"/>
      <c r="E144" s="107"/>
      <c r="F144" s="107" t="s">
        <v>21</v>
      </c>
      <c r="G144" s="107"/>
      <c r="H144" s="107"/>
      <c r="I144" s="118"/>
      <c r="J144" s="107"/>
      <c r="K144" s="107"/>
      <c r="L144" s="107" t="s">
        <v>21</v>
      </c>
      <c r="M144" s="107" t="s">
        <v>21</v>
      </c>
      <c r="N144" s="107"/>
      <c r="O144" s="107"/>
      <c r="P144" s="118"/>
      <c r="Q144" s="107"/>
      <c r="R144" s="107"/>
      <c r="S144" s="107" t="s">
        <v>21</v>
      </c>
      <c r="T144" s="107" t="s">
        <v>21</v>
      </c>
      <c r="U144" s="107"/>
      <c r="V144" s="107"/>
      <c r="W144" s="118"/>
      <c r="X144" s="107"/>
      <c r="Y144" s="107"/>
      <c r="Z144" s="107" t="s">
        <v>21</v>
      </c>
      <c r="AA144" s="107" t="s">
        <v>21</v>
      </c>
      <c r="AB144" s="107"/>
      <c r="AC144" s="107"/>
      <c r="AD144" s="118"/>
      <c r="AE144" s="107"/>
      <c r="AF144" s="107"/>
      <c r="AG144" s="114"/>
      <c r="AH144" s="30" t="s">
        <v>4</v>
      </c>
      <c r="AI144" s="31">
        <f>+AI143/AI140</f>
        <v>0.31818181818181818</v>
      </c>
      <c r="AL144" s="15">
        <f>+COUNTIF(C142:AG143,"休")</f>
        <v>7</v>
      </c>
    </row>
    <row r="145" spans="2:38" s="25" customFormat="1" x14ac:dyDescent="0.15">
      <c r="B145" s="111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15"/>
      <c r="AH145" s="32" t="s">
        <v>13</v>
      </c>
      <c r="AI145" s="33" t="str">
        <f>IF(7&gt;AI140,"対象外",IF(AI143&gt;=AI138,"OK","NG"))</f>
        <v>OK</v>
      </c>
      <c r="AJ145" s="28" t="str">
        <f>IF(AI145="対象外","←７日間に満たない期間は達成判定の対象外",IF(AI145="NG","←月単位未達成","←月単位達成"))</f>
        <v>←月単位達成</v>
      </c>
      <c r="AL145" s="57" t="str">
        <f>IF(7&gt;AI140,"対象外",IF(AL144&gt;=AI138,"OK","NG"))</f>
        <v>OK</v>
      </c>
    </row>
    <row r="146" spans="2:38" hidden="1" x14ac:dyDescent="0.15">
      <c r="B146" s="60" t="s">
        <v>33</v>
      </c>
      <c r="C146" s="44">
        <f t="shared" ref="C146:AG146" si="60">IF(AND(DAY(C138)&gt;=22,DAY(C138)&lt;=28,C139="土"),1,0)</f>
        <v>0</v>
      </c>
      <c r="D146" s="44">
        <f t="shared" si="60"/>
        <v>0</v>
      </c>
      <c r="E146" s="44">
        <f t="shared" si="60"/>
        <v>0</v>
      </c>
      <c r="F146" s="44">
        <f t="shared" si="60"/>
        <v>0</v>
      </c>
      <c r="G146" s="44">
        <f t="shared" si="60"/>
        <v>0</v>
      </c>
      <c r="H146" s="44">
        <f t="shared" si="60"/>
        <v>0</v>
      </c>
      <c r="I146" s="44">
        <f t="shared" si="60"/>
        <v>0</v>
      </c>
      <c r="J146" s="44">
        <f t="shared" si="60"/>
        <v>0</v>
      </c>
      <c r="K146" s="44">
        <f t="shared" si="60"/>
        <v>0</v>
      </c>
      <c r="L146" s="44">
        <f t="shared" si="60"/>
        <v>0</v>
      </c>
      <c r="M146" s="44">
        <f t="shared" si="60"/>
        <v>0</v>
      </c>
      <c r="N146" s="44">
        <f t="shared" si="60"/>
        <v>0</v>
      </c>
      <c r="O146" s="44">
        <f t="shared" si="60"/>
        <v>0</v>
      </c>
      <c r="P146" s="44">
        <f t="shared" si="60"/>
        <v>0</v>
      </c>
      <c r="Q146" s="44">
        <f t="shared" si="60"/>
        <v>0</v>
      </c>
      <c r="R146" s="44">
        <f t="shared" si="60"/>
        <v>0</v>
      </c>
      <c r="S146" s="44">
        <f t="shared" si="60"/>
        <v>0</v>
      </c>
      <c r="T146" s="44">
        <f t="shared" si="60"/>
        <v>0</v>
      </c>
      <c r="U146" s="44">
        <f t="shared" si="60"/>
        <v>0</v>
      </c>
      <c r="V146" s="44">
        <f t="shared" si="60"/>
        <v>0</v>
      </c>
      <c r="W146" s="44">
        <f t="shared" si="60"/>
        <v>0</v>
      </c>
      <c r="X146" s="44">
        <f t="shared" si="60"/>
        <v>0</v>
      </c>
      <c r="Y146" s="44">
        <f t="shared" si="60"/>
        <v>0</v>
      </c>
      <c r="Z146" s="44">
        <f t="shared" si="60"/>
        <v>1</v>
      </c>
      <c r="AA146" s="44">
        <f t="shared" si="60"/>
        <v>0</v>
      </c>
      <c r="AB146" s="44" t="e">
        <f t="shared" si="60"/>
        <v>#VALUE!</v>
      </c>
      <c r="AC146" s="44" t="e">
        <f t="shared" si="60"/>
        <v>#VALUE!</v>
      </c>
      <c r="AD146" s="44" t="e">
        <f t="shared" si="60"/>
        <v>#VALUE!</v>
      </c>
      <c r="AE146" s="44" t="e">
        <f t="shared" si="60"/>
        <v>#VALUE!</v>
      </c>
      <c r="AF146" s="44" t="e">
        <f t="shared" si="60"/>
        <v>#VALUE!</v>
      </c>
      <c r="AG146" s="44" t="e">
        <f t="shared" si="60"/>
        <v>#VALUE!</v>
      </c>
      <c r="AH146" s="45" t="s">
        <v>19</v>
      </c>
      <c r="AI146" s="46">
        <f>_xlfn.AGGREGATE(9,6,C146:AG146)</f>
        <v>1</v>
      </c>
      <c r="AJ146" s="28"/>
    </row>
    <row r="147" spans="2:38" hidden="1" x14ac:dyDescent="0.15">
      <c r="B147" s="60" t="s">
        <v>34</v>
      </c>
      <c r="C147" s="47">
        <f t="shared" ref="C147:AG147" si="61">IF(AND(DAY(C138)&gt;=22,DAY(C138)&lt;=28,C139="土",OR(C144="休",C144="雨")),1,0)</f>
        <v>0</v>
      </c>
      <c r="D147" s="47">
        <f t="shared" si="61"/>
        <v>0</v>
      </c>
      <c r="E147" s="47">
        <f t="shared" si="61"/>
        <v>0</v>
      </c>
      <c r="F147" s="47">
        <f t="shared" si="61"/>
        <v>0</v>
      </c>
      <c r="G147" s="47">
        <f t="shared" si="61"/>
        <v>0</v>
      </c>
      <c r="H147" s="47">
        <f t="shared" si="61"/>
        <v>0</v>
      </c>
      <c r="I147" s="47">
        <f t="shared" si="61"/>
        <v>0</v>
      </c>
      <c r="J147" s="47">
        <f t="shared" si="61"/>
        <v>0</v>
      </c>
      <c r="K147" s="47">
        <f t="shared" si="61"/>
        <v>0</v>
      </c>
      <c r="L147" s="47">
        <f t="shared" si="61"/>
        <v>0</v>
      </c>
      <c r="M147" s="47">
        <f t="shared" si="61"/>
        <v>0</v>
      </c>
      <c r="N147" s="47">
        <f t="shared" si="61"/>
        <v>0</v>
      </c>
      <c r="O147" s="47">
        <f t="shared" si="61"/>
        <v>0</v>
      </c>
      <c r="P147" s="47">
        <f t="shared" si="61"/>
        <v>0</v>
      </c>
      <c r="Q147" s="47">
        <f t="shared" si="61"/>
        <v>0</v>
      </c>
      <c r="R147" s="47">
        <f t="shared" si="61"/>
        <v>0</v>
      </c>
      <c r="S147" s="47">
        <f t="shared" si="61"/>
        <v>0</v>
      </c>
      <c r="T147" s="47">
        <f t="shared" si="61"/>
        <v>0</v>
      </c>
      <c r="U147" s="47">
        <f t="shared" si="61"/>
        <v>0</v>
      </c>
      <c r="V147" s="47">
        <f t="shared" si="61"/>
        <v>0</v>
      </c>
      <c r="W147" s="47">
        <f t="shared" si="61"/>
        <v>0</v>
      </c>
      <c r="X147" s="47">
        <f t="shared" si="61"/>
        <v>0</v>
      </c>
      <c r="Y147" s="47">
        <f t="shared" si="61"/>
        <v>0</v>
      </c>
      <c r="Z147" s="47">
        <f t="shared" si="61"/>
        <v>1</v>
      </c>
      <c r="AA147" s="47">
        <f t="shared" si="61"/>
        <v>0</v>
      </c>
      <c r="AB147" s="47" t="e">
        <f t="shared" si="61"/>
        <v>#VALUE!</v>
      </c>
      <c r="AC147" s="47" t="e">
        <f t="shared" si="61"/>
        <v>#VALUE!</v>
      </c>
      <c r="AD147" s="47" t="e">
        <f t="shared" si="61"/>
        <v>#VALUE!</v>
      </c>
      <c r="AE147" s="47" t="e">
        <f>IF(AND(DAY(AE138)&gt;=22,DAY(AE138)&lt;=28,AE139="土",OR(AE144="休",AE144="雨")),1,0)</f>
        <v>#VALUE!</v>
      </c>
      <c r="AF147" s="47" t="e">
        <f t="shared" si="61"/>
        <v>#VALUE!</v>
      </c>
      <c r="AG147" s="47" t="e">
        <f t="shared" si="61"/>
        <v>#VALUE!</v>
      </c>
      <c r="AH147" s="48" t="s">
        <v>20</v>
      </c>
      <c r="AI147" s="46">
        <f>_xlfn.AGGREGATE(9,6,C147:AG147)</f>
        <v>1</v>
      </c>
      <c r="AJ147" s="28"/>
    </row>
    <row r="148" spans="2:38" hidden="1" x14ac:dyDescent="0.15">
      <c r="B148" s="60" t="s">
        <v>35</v>
      </c>
      <c r="C148" s="44">
        <f>IF(AND(DAY(C138)&gt;=8,DAY(C138)&lt;=14,C139="土"),1,0)</f>
        <v>0</v>
      </c>
      <c r="D148" s="44">
        <f>IF(AND(DAY(D138)&gt;=8,DAY(D138)&lt;=14,D139="土"),1,0)</f>
        <v>0</v>
      </c>
      <c r="E148" s="44">
        <f t="shared" ref="E148:AG148" si="62">IF(AND(DAY(E138)&gt;=8,DAY(E138)&lt;=14,E139="土"),1,0)</f>
        <v>0</v>
      </c>
      <c r="F148" s="44">
        <f t="shared" si="62"/>
        <v>0</v>
      </c>
      <c r="G148" s="44">
        <f t="shared" si="62"/>
        <v>0</v>
      </c>
      <c r="H148" s="44">
        <f t="shared" si="62"/>
        <v>0</v>
      </c>
      <c r="I148" s="44">
        <f t="shared" si="62"/>
        <v>0</v>
      </c>
      <c r="J148" s="44">
        <f t="shared" si="62"/>
        <v>0</v>
      </c>
      <c r="K148" s="44">
        <f t="shared" si="62"/>
        <v>0</v>
      </c>
      <c r="L148" s="44">
        <f t="shared" si="62"/>
        <v>1</v>
      </c>
      <c r="M148" s="44">
        <f t="shared" si="62"/>
        <v>0</v>
      </c>
      <c r="N148" s="44">
        <f t="shared" si="62"/>
        <v>0</v>
      </c>
      <c r="O148" s="44">
        <f t="shared" si="62"/>
        <v>0</v>
      </c>
      <c r="P148" s="44">
        <f t="shared" si="62"/>
        <v>0</v>
      </c>
      <c r="Q148" s="44">
        <f t="shared" si="62"/>
        <v>0</v>
      </c>
      <c r="R148" s="44">
        <f t="shared" si="62"/>
        <v>0</v>
      </c>
      <c r="S148" s="44">
        <f t="shared" si="62"/>
        <v>0</v>
      </c>
      <c r="T148" s="44">
        <f t="shared" si="62"/>
        <v>0</v>
      </c>
      <c r="U148" s="44">
        <f t="shared" si="62"/>
        <v>0</v>
      </c>
      <c r="V148" s="44">
        <f t="shared" si="62"/>
        <v>0</v>
      </c>
      <c r="W148" s="44">
        <f t="shared" si="62"/>
        <v>0</v>
      </c>
      <c r="X148" s="44">
        <f t="shared" si="62"/>
        <v>0</v>
      </c>
      <c r="Y148" s="44">
        <f t="shared" si="62"/>
        <v>0</v>
      </c>
      <c r="Z148" s="44">
        <f t="shared" si="62"/>
        <v>0</v>
      </c>
      <c r="AA148" s="44">
        <f t="shared" si="62"/>
        <v>0</v>
      </c>
      <c r="AB148" s="44" t="e">
        <f t="shared" si="62"/>
        <v>#VALUE!</v>
      </c>
      <c r="AC148" s="44" t="e">
        <f t="shared" si="62"/>
        <v>#VALUE!</v>
      </c>
      <c r="AD148" s="44" t="e">
        <f t="shared" si="62"/>
        <v>#VALUE!</v>
      </c>
      <c r="AE148" s="44" t="e">
        <f t="shared" si="62"/>
        <v>#VALUE!</v>
      </c>
      <c r="AF148" s="44" t="e">
        <f t="shared" si="62"/>
        <v>#VALUE!</v>
      </c>
      <c r="AG148" s="44" t="e">
        <f t="shared" si="62"/>
        <v>#VALUE!</v>
      </c>
      <c r="AH148" s="45" t="s">
        <v>19</v>
      </c>
      <c r="AI148" s="46">
        <f>_xlfn.AGGREGATE(9,6,C148:AG148)</f>
        <v>1</v>
      </c>
      <c r="AJ148" s="28"/>
    </row>
    <row r="149" spans="2:38" hidden="1" x14ac:dyDescent="0.15">
      <c r="B149" s="60" t="s">
        <v>36</v>
      </c>
      <c r="C149" s="47">
        <f>IF(AND(DAY(C138)&gt;=8,DAY(C138)&lt;=14,C139="土",OR(C144="休",C144="雨")),1,0)</f>
        <v>0</v>
      </c>
      <c r="D149" s="47">
        <f>IF(AND(DAY(D138)&gt;=8,DAY(D138)&lt;=14,D139="土",OR(D144="休",D144="雨")),1,0)</f>
        <v>0</v>
      </c>
      <c r="E149" s="47">
        <f t="shared" ref="E149:AG149" si="63">IF(AND(DAY(E138)&gt;=8,DAY(E138)&lt;=14,E139="土",OR(E144="休",E144="雨")),1,0)</f>
        <v>0</v>
      </c>
      <c r="F149" s="47">
        <f t="shared" si="63"/>
        <v>0</v>
      </c>
      <c r="G149" s="47">
        <f t="shared" si="63"/>
        <v>0</v>
      </c>
      <c r="H149" s="47">
        <f t="shared" si="63"/>
        <v>0</v>
      </c>
      <c r="I149" s="47">
        <f t="shared" si="63"/>
        <v>0</v>
      </c>
      <c r="J149" s="47">
        <f t="shared" si="63"/>
        <v>0</v>
      </c>
      <c r="K149" s="47">
        <f t="shared" si="63"/>
        <v>0</v>
      </c>
      <c r="L149" s="47">
        <f t="shared" si="63"/>
        <v>1</v>
      </c>
      <c r="M149" s="47">
        <f t="shared" si="63"/>
        <v>0</v>
      </c>
      <c r="N149" s="47">
        <f t="shared" si="63"/>
        <v>0</v>
      </c>
      <c r="O149" s="47">
        <f t="shared" si="63"/>
        <v>0</v>
      </c>
      <c r="P149" s="47">
        <f t="shared" si="63"/>
        <v>0</v>
      </c>
      <c r="Q149" s="47">
        <f t="shared" si="63"/>
        <v>0</v>
      </c>
      <c r="R149" s="47">
        <f t="shared" si="63"/>
        <v>0</v>
      </c>
      <c r="S149" s="47">
        <f t="shared" si="63"/>
        <v>0</v>
      </c>
      <c r="T149" s="47">
        <f t="shared" si="63"/>
        <v>0</v>
      </c>
      <c r="U149" s="47">
        <f t="shared" si="63"/>
        <v>0</v>
      </c>
      <c r="V149" s="47">
        <f t="shared" si="63"/>
        <v>0</v>
      </c>
      <c r="W149" s="47">
        <f t="shared" si="63"/>
        <v>0</v>
      </c>
      <c r="X149" s="47">
        <f t="shared" si="63"/>
        <v>0</v>
      </c>
      <c r="Y149" s="47">
        <f t="shared" si="63"/>
        <v>0</v>
      </c>
      <c r="Z149" s="47">
        <f t="shared" si="63"/>
        <v>0</v>
      </c>
      <c r="AA149" s="47">
        <f t="shared" si="63"/>
        <v>0</v>
      </c>
      <c r="AB149" s="47" t="e">
        <f t="shared" si="63"/>
        <v>#VALUE!</v>
      </c>
      <c r="AC149" s="47" t="e">
        <f t="shared" si="63"/>
        <v>#VALUE!</v>
      </c>
      <c r="AD149" s="47" t="e">
        <f t="shared" si="63"/>
        <v>#VALUE!</v>
      </c>
      <c r="AE149" s="47" t="e">
        <f t="shared" si="63"/>
        <v>#VALUE!</v>
      </c>
      <c r="AF149" s="47" t="e">
        <f t="shared" si="63"/>
        <v>#VALUE!</v>
      </c>
      <c r="AG149" s="47" t="e">
        <f t="shared" si="63"/>
        <v>#VALUE!</v>
      </c>
      <c r="AH149" s="48" t="s">
        <v>20</v>
      </c>
      <c r="AI149" s="46">
        <f>_xlfn.AGGREGATE(9,6,C149:AG149)</f>
        <v>1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58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116" t="str">
        <f>C154</f>
        <v/>
      </c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2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4">C153+1</f>
        <v>#VALUE!</v>
      </c>
      <c r="E153" s="22" t="e">
        <f t="shared" si="64"/>
        <v>#VALUE!</v>
      </c>
      <c r="F153" s="22" t="e">
        <f t="shared" si="64"/>
        <v>#VALUE!</v>
      </c>
      <c r="G153" s="22" t="e">
        <f t="shared" si="64"/>
        <v>#VALUE!</v>
      </c>
      <c r="H153" s="22" t="e">
        <f t="shared" si="64"/>
        <v>#VALUE!</v>
      </c>
      <c r="I153" s="22" t="e">
        <f t="shared" si="64"/>
        <v>#VALUE!</v>
      </c>
      <c r="J153" s="22" t="e">
        <f t="shared" si="64"/>
        <v>#VALUE!</v>
      </c>
      <c r="K153" s="22" t="e">
        <f t="shared" si="64"/>
        <v>#VALUE!</v>
      </c>
      <c r="L153" s="22" t="e">
        <f t="shared" si="64"/>
        <v>#VALUE!</v>
      </c>
      <c r="M153" s="22" t="e">
        <f t="shared" si="64"/>
        <v>#VALUE!</v>
      </c>
      <c r="N153" s="22" t="e">
        <f t="shared" si="64"/>
        <v>#VALUE!</v>
      </c>
      <c r="O153" s="22" t="e">
        <f t="shared" si="64"/>
        <v>#VALUE!</v>
      </c>
      <c r="P153" s="22" t="e">
        <f t="shared" si="64"/>
        <v>#VALUE!</v>
      </c>
      <c r="Q153" s="22" t="e">
        <f t="shared" si="64"/>
        <v>#VALUE!</v>
      </c>
      <c r="R153" s="22" t="e">
        <f t="shared" si="64"/>
        <v>#VALUE!</v>
      </c>
      <c r="S153" s="22" t="e">
        <f t="shared" si="64"/>
        <v>#VALUE!</v>
      </c>
      <c r="T153" s="22" t="e">
        <f t="shared" si="64"/>
        <v>#VALUE!</v>
      </c>
      <c r="U153" s="22" t="e">
        <f t="shared" si="64"/>
        <v>#VALUE!</v>
      </c>
      <c r="V153" s="22" t="e">
        <f t="shared" si="64"/>
        <v>#VALUE!</v>
      </c>
      <c r="W153" s="22" t="e">
        <f t="shared" si="64"/>
        <v>#VALUE!</v>
      </c>
      <c r="X153" s="22" t="e">
        <f t="shared" si="64"/>
        <v>#VALUE!</v>
      </c>
      <c r="Y153" s="22" t="e">
        <f t="shared" si="64"/>
        <v>#VALUE!</v>
      </c>
      <c r="Z153" s="22" t="e">
        <f t="shared" si="64"/>
        <v>#VALUE!</v>
      </c>
      <c r="AA153" s="22" t="e">
        <f t="shared" si="64"/>
        <v>#VALUE!</v>
      </c>
      <c r="AB153" s="22" t="e">
        <f t="shared" si="64"/>
        <v>#VALUE!</v>
      </c>
      <c r="AC153" s="22" t="e">
        <f t="shared" si="64"/>
        <v>#VALUE!</v>
      </c>
      <c r="AD153" s="22" t="e">
        <f t="shared" si="64"/>
        <v>#VALUE!</v>
      </c>
      <c r="AE153" s="22" t="e">
        <f t="shared" si="64"/>
        <v>#VALUE!</v>
      </c>
      <c r="AF153" s="22" t="e">
        <f t="shared" si="64"/>
        <v>#VALUE!</v>
      </c>
      <c r="AG153" s="22" t="e">
        <f t="shared" si="64"/>
        <v>#VALUE!</v>
      </c>
      <c r="AH153" s="35"/>
      <c r="AI153" s="36"/>
    </row>
    <row r="154" spans="2:38" x14ac:dyDescent="0.15">
      <c r="B154" s="20" t="s">
        <v>15</v>
      </c>
      <c r="C154" s="37" t="str">
        <f>IF(EDATE(C137,1)&gt;$G$5,"",EDATE(C137,1))</f>
        <v/>
      </c>
      <c r="D154" s="22" t="e">
        <f t="shared" ref="D154:AG154" si="65">IF(D153&gt;$G$5,"",IF(C154=EOMONTH(DATE($C151,$D151,1),0),"",IF(C154="","",C154+1)))</f>
        <v>#VALUE!</v>
      </c>
      <c r="E154" s="22" t="e">
        <f t="shared" si="65"/>
        <v>#VALUE!</v>
      </c>
      <c r="F154" s="22" t="e">
        <f t="shared" si="65"/>
        <v>#VALUE!</v>
      </c>
      <c r="G154" s="22" t="e">
        <f t="shared" si="65"/>
        <v>#VALUE!</v>
      </c>
      <c r="H154" s="22" t="e">
        <f t="shared" si="65"/>
        <v>#VALUE!</v>
      </c>
      <c r="I154" s="22" t="e">
        <f t="shared" si="65"/>
        <v>#VALUE!</v>
      </c>
      <c r="J154" s="22" t="e">
        <f t="shared" si="65"/>
        <v>#VALUE!</v>
      </c>
      <c r="K154" s="22" t="e">
        <f t="shared" si="65"/>
        <v>#VALUE!</v>
      </c>
      <c r="L154" s="22" t="e">
        <f t="shared" si="65"/>
        <v>#VALUE!</v>
      </c>
      <c r="M154" s="22" t="e">
        <f t="shared" si="65"/>
        <v>#VALUE!</v>
      </c>
      <c r="N154" s="22" t="e">
        <f t="shared" si="65"/>
        <v>#VALUE!</v>
      </c>
      <c r="O154" s="22" t="e">
        <f t="shared" si="65"/>
        <v>#VALUE!</v>
      </c>
      <c r="P154" s="22" t="e">
        <f t="shared" si="65"/>
        <v>#VALUE!</v>
      </c>
      <c r="Q154" s="22" t="e">
        <f t="shared" si="65"/>
        <v>#VALUE!</v>
      </c>
      <c r="R154" s="22" t="e">
        <f t="shared" si="65"/>
        <v>#VALUE!</v>
      </c>
      <c r="S154" s="22" t="e">
        <f t="shared" si="65"/>
        <v>#VALUE!</v>
      </c>
      <c r="T154" s="22" t="e">
        <f t="shared" si="65"/>
        <v>#VALUE!</v>
      </c>
      <c r="U154" s="22" t="e">
        <f t="shared" si="65"/>
        <v>#VALUE!</v>
      </c>
      <c r="V154" s="22" t="e">
        <f t="shared" si="65"/>
        <v>#VALUE!</v>
      </c>
      <c r="W154" s="22" t="e">
        <f t="shared" si="65"/>
        <v>#VALUE!</v>
      </c>
      <c r="X154" s="22" t="e">
        <f t="shared" si="65"/>
        <v>#VALUE!</v>
      </c>
      <c r="Y154" s="22" t="e">
        <f t="shared" si="65"/>
        <v>#VALUE!</v>
      </c>
      <c r="Z154" s="22" t="e">
        <f t="shared" si="65"/>
        <v>#VALUE!</v>
      </c>
      <c r="AA154" s="22" t="e">
        <f t="shared" si="65"/>
        <v>#VALUE!</v>
      </c>
      <c r="AB154" s="22" t="e">
        <f t="shared" si="65"/>
        <v>#VALUE!</v>
      </c>
      <c r="AC154" s="22" t="e">
        <f t="shared" si="65"/>
        <v>#VALUE!</v>
      </c>
      <c r="AD154" s="22" t="e">
        <f t="shared" si="65"/>
        <v>#VALUE!</v>
      </c>
      <c r="AE154" s="22" t="e">
        <f t="shared" si="65"/>
        <v>#VALUE!</v>
      </c>
      <c r="AF154" s="22" t="e">
        <f t="shared" si="65"/>
        <v>#VALUE!</v>
      </c>
      <c r="AG154" s="22" t="e">
        <f t="shared" si="65"/>
        <v>#VALUE!</v>
      </c>
      <c r="AH154" s="23" t="s">
        <v>16</v>
      </c>
      <c r="AI154" s="59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49" t="str">
        <f>IFERROR(TEXT(WEEKDAY(+C154),"aaa"),"")</f>
        <v/>
      </c>
      <c r="D155" s="49" t="str">
        <f t="shared" ref="D155:AG155" si="66">IFERROR(TEXT(WEEKDAY(+D154),"aaa"),"")</f>
        <v/>
      </c>
      <c r="E155" s="49" t="str">
        <f t="shared" si="66"/>
        <v/>
      </c>
      <c r="F155" s="49" t="str">
        <f t="shared" si="66"/>
        <v/>
      </c>
      <c r="G155" s="49" t="str">
        <f t="shared" si="66"/>
        <v/>
      </c>
      <c r="H155" s="49" t="str">
        <f t="shared" si="66"/>
        <v/>
      </c>
      <c r="I155" s="49" t="str">
        <f t="shared" si="66"/>
        <v/>
      </c>
      <c r="J155" s="49" t="str">
        <f t="shared" si="66"/>
        <v/>
      </c>
      <c r="K155" s="49" t="str">
        <f t="shared" si="66"/>
        <v/>
      </c>
      <c r="L155" s="49" t="str">
        <f t="shared" si="66"/>
        <v/>
      </c>
      <c r="M155" s="49" t="str">
        <f t="shared" si="66"/>
        <v/>
      </c>
      <c r="N155" s="49" t="str">
        <f t="shared" si="66"/>
        <v/>
      </c>
      <c r="O155" s="49" t="str">
        <f t="shared" si="66"/>
        <v/>
      </c>
      <c r="P155" s="49" t="str">
        <f t="shared" si="66"/>
        <v/>
      </c>
      <c r="Q155" s="49" t="str">
        <f t="shared" si="66"/>
        <v/>
      </c>
      <c r="R155" s="49" t="str">
        <f t="shared" si="66"/>
        <v/>
      </c>
      <c r="S155" s="49" t="str">
        <f t="shared" si="66"/>
        <v/>
      </c>
      <c r="T155" s="49" t="str">
        <f t="shared" si="66"/>
        <v/>
      </c>
      <c r="U155" s="49" t="str">
        <f t="shared" si="66"/>
        <v/>
      </c>
      <c r="V155" s="49" t="str">
        <f t="shared" si="66"/>
        <v/>
      </c>
      <c r="W155" s="49" t="str">
        <f t="shared" si="66"/>
        <v/>
      </c>
      <c r="X155" s="49" t="str">
        <f t="shared" si="66"/>
        <v/>
      </c>
      <c r="Y155" s="49" t="str">
        <f t="shared" si="66"/>
        <v/>
      </c>
      <c r="Z155" s="49" t="str">
        <f t="shared" si="66"/>
        <v/>
      </c>
      <c r="AA155" s="49" t="str">
        <f t="shared" si="66"/>
        <v/>
      </c>
      <c r="AB155" s="49" t="str">
        <f t="shared" si="66"/>
        <v/>
      </c>
      <c r="AC155" s="49" t="str">
        <f t="shared" si="66"/>
        <v/>
      </c>
      <c r="AD155" s="49" t="str">
        <f t="shared" si="66"/>
        <v/>
      </c>
      <c r="AE155" s="49" t="str">
        <f t="shared" si="66"/>
        <v/>
      </c>
      <c r="AF155" s="49" t="str">
        <f t="shared" si="66"/>
        <v/>
      </c>
      <c r="AG155" s="49" t="str">
        <f t="shared" si="66"/>
        <v/>
      </c>
      <c r="AH155" s="23" t="s">
        <v>18</v>
      </c>
      <c r="AI155" s="59">
        <f>+COUNTIF(C156:AG156,"夏休")+COUNTIF(C156:AG156,"冬休")+COUNTIF(C156:AG156,"中止")</f>
        <v>0</v>
      </c>
      <c r="AL155" s="58"/>
    </row>
    <row r="156" spans="2:38" s="25" customFormat="1" ht="13.5" customHeight="1" x14ac:dyDescent="0.15">
      <c r="B156" s="83" t="s">
        <v>17</v>
      </c>
      <c r="C156" s="85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104"/>
      <c r="AH156" s="26" t="s">
        <v>2</v>
      </c>
      <c r="AI156" s="27">
        <f>COUNT(C154:AG154)-AI155</f>
        <v>0</v>
      </c>
      <c r="AL156" s="58"/>
    </row>
    <row r="157" spans="2:38" s="25" customFormat="1" ht="13.5" customHeight="1" x14ac:dyDescent="0.15">
      <c r="B157" s="84"/>
      <c r="C157" s="85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104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58"/>
    </row>
    <row r="158" spans="2:38" s="25" customFormat="1" ht="13.5" customHeight="1" x14ac:dyDescent="0.15">
      <c r="B158" s="105" t="s">
        <v>0</v>
      </c>
      <c r="C158" s="106"/>
      <c r="D158" s="103"/>
      <c r="E158" s="103"/>
      <c r="F158" s="107"/>
      <c r="G158" s="103"/>
      <c r="H158" s="103"/>
      <c r="I158" s="103"/>
      <c r="J158" s="103"/>
      <c r="K158" s="103"/>
      <c r="L158" s="103"/>
      <c r="M158" s="107"/>
      <c r="N158" s="103"/>
      <c r="O158" s="103"/>
      <c r="P158" s="103"/>
      <c r="Q158" s="103"/>
      <c r="R158" s="103"/>
      <c r="S158" s="103"/>
      <c r="T158" s="107"/>
      <c r="U158" s="103"/>
      <c r="V158" s="103"/>
      <c r="W158" s="103"/>
      <c r="X158" s="103"/>
      <c r="Y158" s="103"/>
      <c r="Z158" s="103"/>
      <c r="AA158" s="107"/>
      <c r="AB158" s="103"/>
      <c r="AC158" s="103"/>
      <c r="AD158" s="103"/>
      <c r="AE158" s="103"/>
      <c r="AF158" s="103"/>
      <c r="AG158" s="109"/>
      <c r="AH158" s="26" t="s">
        <v>8</v>
      </c>
      <c r="AI158" s="29" t="e">
        <f>+AI157/AI156</f>
        <v>#DIV/0!</v>
      </c>
      <c r="AL158" s="58"/>
    </row>
    <row r="159" spans="2:38" s="25" customFormat="1" x14ac:dyDescent="0.15">
      <c r="B159" s="105"/>
      <c r="C159" s="106"/>
      <c r="D159" s="103"/>
      <c r="E159" s="103"/>
      <c r="F159" s="107"/>
      <c r="G159" s="103"/>
      <c r="H159" s="103"/>
      <c r="I159" s="103"/>
      <c r="J159" s="103"/>
      <c r="K159" s="103"/>
      <c r="L159" s="103"/>
      <c r="M159" s="107"/>
      <c r="N159" s="103"/>
      <c r="O159" s="103"/>
      <c r="P159" s="103"/>
      <c r="Q159" s="103"/>
      <c r="R159" s="103"/>
      <c r="S159" s="103"/>
      <c r="T159" s="107"/>
      <c r="U159" s="103"/>
      <c r="V159" s="103"/>
      <c r="W159" s="103"/>
      <c r="X159" s="103"/>
      <c r="Y159" s="103"/>
      <c r="Z159" s="103"/>
      <c r="AA159" s="107"/>
      <c r="AB159" s="103"/>
      <c r="AC159" s="103"/>
      <c r="AD159" s="103"/>
      <c r="AE159" s="103"/>
      <c r="AF159" s="103"/>
      <c r="AG159" s="109"/>
      <c r="AH159" s="26" t="s">
        <v>9</v>
      </c>
      <c r="AI159" s="27">
        <f>+COUNTA(C160:AG161)</f>
        <v>0</v>
      </c>
      <c r="AL159" s="58"/>
    </row>
    <row r="160" spans="2:38" s="25" customFormat="1" x14ac:dyDescent="0.15">
      <c r="B160" s="110" t="s">
        <v>7</v>
      </c>
      <c r="C160" s="112"/>
      <c r="D160" s="107"/>
      <c r="E160" s="107"/>
      <c r="F160" s="118"/>
      <c r="G160" s="107"/>
      <c r="H160" s="107"/>
      <c r="I160" s="107"/>
      <c r="J160" s="107"/>
      <c r="K160" s="107"/>
      <c r="L160" s="107"/>
      <c r="M160" s="118"/>
      <c r="N160" s="107"/>
      <c r="O160" s="107"/>
      <c r="P160" s="107"/>
      <c r="Q160" s="107"/>
      <c r="R160" s="107"/>
      <c r="S160" s="107"/>
      <c r="T160" s="118"/>
      <c r="U160" s="107"/>
      <c r="V160" s="107"/>
      <c r="W160" s="107"/>
      <c r="X160" s="107"/>
      <c r="Y160" s="107"/>
      <c r="Z160" s="107"/>
      <c r="AA160" s="118"/>
      <c r="AB160" s="107"/>
      <c r="AC160" s="107"/>
      <c r="AD160" s="107"/>
      <c r="AE160" s="107"/>
      <c r="AF160" s="107"/>
      <c r="AG160" s="114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111"/>
      <c r="C161" s="113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15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7" t="str">
        <f>IF(7&gt;AI156,"対象外",IF(AL160&gt;=AI154,"OK","NG"))</f>
        <v>対象外</v>
      </c>
    </row>
    <row r="162" spans="2:38" hidden="1" x14ac:dyDescent="0.15">
      <c r="B162" s="60" t="s">
        <v>33</v>
      </c>
      <c r="C162" s="44" t="e">
        <f t="shared" ref="C162:AG162" si="67">IF(AND(DAY(C154)&gt;=22,DAY(C154)&lt;=28,C155="土"),1,0)</f>
        <v>#VALUE!</v>
      </c>
      <c r="D162" s="44" t="e">
        <f t="shared" si="67"/>
        <v>#VALUE!</v>
      </c>
      <c r="E162" s="44" t="e">
        <f t="shared" si="67"/>
        <v>#VALUE!</v>
      </c>
      <c r="F162" s="44" t="e">
        <f t="shared" si="67"/>
        <v>#VALUE!</v>
      </c>
      <c r="G162" s="44" t="e">
        <f t="shared" si="67"/>
        <v>#VALUE!</v>
      </c>
      <c r="H162" s="44" t="e">
        <f t="shared" si="67"/>
        <v>#VALUE!</v>
      </c>
      <c r="I162" s="44" t="e">
        <f t="shared" si="67"/>
        <v>#VALUE!</v>
      </c>
      <c r="J162" s="44" t="e">
        <f t="shared" si="67"/>
        <v>#VALUE!</v>
      </c>
      <c r="K162" s="44" t="e">
        <f t="shared" si="67"/>
        <v>#VALUE!</v>
      </c>
      <c r="L162" s="44" t="e">
        <f t="shared" si="67"/>
        <v>#VALUE!</v>
      </c>
      <c r="M162" s="44" t="e">
        <f t="shared" si="67"/>
        <v>#VALUE!</v>
      </c>
      <c r="N162" s="44" t="e">
        <f t="shared" si="67"/>
        <v>#VALUE!</v>
      </c>
      <c r="O162" s="44" t="e">
        <f t="shared" si="67"/>
        <v>#VALUE!</v>
      </c>
      <c r="P162" s="44" t="e">
        <f t="shared" si="67"/>
        <v>#VALUE!</v>
      </c>
      <c r="Q162" s="44" t="e">
        <f t="shared" si="67"/>
        <v>#VALUE!</v>
      </c>
      <c r="R162" s="44" t="e">
        <f t="shared" si="67"/>
        <v>#VALUE!</v>
      </c>
      <c r="S162" s="44" t="e">
        <f t="shared" si="67"/>
        <v>#VALUE!</v>
      </c>
      <c r="T162" s="44" t="e">
        <f t="shared" si="67"/>
        <v>#VALUE!</v>
      </c>
      <c r="U162" s="44" t="e">
        <f t="shared" si="67"/>
        <v>#VALUE!</v>
      </c>
      <c r="V162" s="44" t="e">
        <f t="shared" si="67"/>
        <v>#VALUE!</v>
      </c>
      <c r="W162" s="44" t="e">
        <f t="shared" si="67"/>
        <v>#VALUE!</v>
      </c>
      <c r="X162" s="44" t="e">
        <f t="shared" si="67"/>
        <v>#VALUE!</v>
      </c>
      <c r="Y162" s="44" t="e">
        <f t="shared" si="67"/>
        <v>#VALUE!</v>
      </c>
      <c r="Z162" s="44" t="e">
        <f t="shared" si="67"/>
        <v>#VALUE!</v>
      </c>
      <c r="AA162" s="44" t="e">
        <f t="shared" si="67"/>
        <v>#VALUE!</v>
      </c>
      <c r="AB162" s="44" t="e">
        <f t="shared" si="67"/>
        <v>#VALUE!</v>
      </c>
      <c r="AC162" s="44" t="e">
        <f t="shared" si="67"/>
        <v>#VALUE!</v>
      </c>
      <c r="AD162" s="44" t="e">
        <f t="shared" si="67"/>
        <v>#VALUE!</v>
      </c>
      <c r="AE162" s="44" t="e">
        <f t="shared" si="67"/>
        <v>#VALUE!</v>
      </c>
      <c r="AF162" s="44" t="e">
        <f t="shared" si="67"/>
        <v>#VALUE!</v>
      </c>
      <c r="AG162" s="44" t="e">
        <f t="shared" si="67"/>
        <v>#VALUE!</v>
      </c>
      <c r="AH162" s="45" t="s">
        <v>19</v>
      </c>
      <c r="AI162" s="46">
        <f>_xlfn.AGGREGATE(9,6,C162:AG162)</f>
        <v>0</v>
      </c>
      <c r="AJ162" s="28"/>
    </row>
    <row r="163" spans="2:38" hidden="1" x14ac:dyDescent="0.15">
      <c r="B163" s="60" t="s">
        <v>34</v>
      </c>
      <c r="C163" s="47" t="e">
        <f t="shared" ref="C163:AG163" si="68">IF(AND(DAY(C154)&gt;=22,DAY(C154)&lt;=28,C155="土",OR(C160="休",C160="雨")),1,0)</f>
        <v>#VALUE!</v>
      </c>
      <c r="D163" s="47" t="e">
        <f t="shared" si="68"/>
        <v>#VALUE!</v>
      </c>
      <c r="E163" s="47" t="e">
        <f t="shared" si="68"/>
        <v>#VALUE!</v>
      </c>
      <c r="F163" s="47" t="e">
        <f t="shared" si="68"/>
        <v>#VALUE!</v>
      </c>
      <c r="G163" s="47" t="e">
        <f t="shared" si="68"/>
        <v>#VALUE!</v>
      </c>
      <c r="H163" s="47" t="e">
        <f t="shared" si="68"/>
        <v>#VALUE!</v>
      </c>
      <c r="I163" s="47" t="e">
        <f t="shared" si="68"/>
        <v>#VALUE!</v>
      </c>
      <c r="J163" s="47" t="e">
        <f t="shared" si="68"/>
        <v>#VALUE!</v>
      </c>
      <c r="K163" s="47" t="e">
        <f t="shared" si="68"/>
        <v>#VALUE!</v>
      </c>
      <c r="L163" s="47" t="e">
        <f t="shared" si="68"/>
        <v>#VALUE!</v>
      </c>
      <c r="M163" s="47" t="e">
        <f t="shared" si="68"/>
        <v>#VALUE!</v>
      </c>
      <c r="N163" s="47" t="e">
        <f t="shared" si="68"/>
        <v>#VALUE!</v>
      </c>
      <c r="O163" s="47" t="e">
        <f t="shared" si="68"/>
        <v>#VALUE!</v>
      </c>
      <c r="P163" s="47" t="e">
        <f t="shared" si="68"/>
        <v>#VALUE!</v>
      </c>
      <c r="Q163" s="47" t="e">
        <f t="shared" si="68"/>
        <v>#VALUE!</v>
      </c>
      <c r="R163" s="47" t="e">
        <f t="shared" si="68"/>
        <v>#VALUE!</v>
      </c>
      <c r="S163" s="47" t="e">
        <f t="shared" si="68"/>
        <v>#VALUE!</v>
      </c>
      <c r="T163" s="47" t="e">
        <f t="shared" si="68"/>
        <v>#VALUE!</v>
      </c>
      <c r="U163" s="47" t="e">
        <f t="shared" si="68"/>
        <v>#VALUE!</v>
      </c>
      <c r="V163" s="47" t="e">
        <f t="shared" si="68"/>
        <v>#VALUE!</v>
      </c>
      <c r="W163" s="47" t="e">
        <f t="shared" si="68"/>
        <v>#VALUE!</v>
      </c>
      <c r="X163" s="47" t="e">
        <f t="shared" si="68"/>
        <v>#VALUE!</v>
      </c>
      <c r="Y163" s="47" t="e">
        <f t="shared" si="68"/>
        <v>#VALUE!</v>
      </c>
      <c r="Z163" s="47" t="e">
        <f t="shared" si="68"/>
        <v>#VALUE!</v>
      </c>
      <c r="AA163" s="47" t="e">
        <f t="shared" si="68"/>
        <v>#VALUE!</v>
      </c>
      <c r="AB163" s="47" t="e">
        <f t="shared" si="68"/>
        <v>#VALUE!</v>
      </c>
      <c r="AC163" s="47" t="e">
        <f t="shared" si="68"/>
        <v>#VALUE!</v>
      </c>
      <c r="AD163" s="47" t="e">
        <f t="shared" si="68"/>
        <v>#VALUE!</v>
      </c>
      <c r="AE163" s="47" t="e">
        <f t="shared" si="68"/>
        <v>#VALUE!</v>
      </c>
      <c r="AF163" s="47" t="e">
        <f t="shared" si="68"/>
        <v>#VALUE!</v>
      </c>
      <c r="AG163" s="47" t="e">
        <f t="shared" si="68"/>
        <v>#VALUE!</v>
      </c>
      <c r="AH163" s="48" t="s">
        <v>20</v>
      </c>
      <c r="AI163" s="46">
        <f>_xlfn.AGGREGATE(9,6,C163:AG163)</f>
        <v>0</v>
      </c>
      <c r="AJ163" s="28"/>
    </row>
    <row r="164" spans="2:38" hidden="1" x14ac:dyDescent="0.15">
      <c r="B164" s="60" t="s">
        <v>35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9">IF(AND(DAY(E154)&gt;=8,DAY(E154)&lt;=14,E155="土"),1,0)</f>
        <v>#VALUE!</v>
      </c>
      <c r="F164" s="44" t="e">
        <f t="shared" si="69"/>
        <v>#VALUE!</v>
      </c>
      <c r="G164" s="44" t="e">
        <f t="shared" si="69"/>
        <v>#VALUE!</v>
      </c>
      <c r="H164" s="44" t="e">
        <f t="shared" si="69"/>
        <v>#VALUE!</v>
      </c>
      <c r="I164" s="44" t="e">
        <f t="shared" si="69"/>
        <v>#VALUE!</v>
      </c>
      <c r="J164" s="44" t="e">
        <f t="shared" si="69"/>
        <v>#VALUE!</v>
      </c>
      <c r="K164" s="44" t="e">
        <f t="shared" si="69"/>
        <v>#VALUE!</v>
      </c>
      <c r="L164" s="44" t="e">
        <f t="shared" si="69"/>
        <v>#VALUE!</v>
      </c>
      <c r="M164" s="44" t="e">
        <f t="shared" si="69"/>
        <v>#VALUE!</v>
      </c>
      <c r="N164" s="44" t="e">
        <f t="shared" si="69"/>
        <v>#VALUE!</v>
      </c>
      <c r="O164" s="44" t="e">
        <f t="shared" si="69"/>
        <v>#VALUE!</v>
      </c>
      <c r="P164" s="44" t="e">
        <f t="shared" si="69"/>
        <v>#VALUE!</v>
      </c>
      <c r="Q164" s="44" t="e">
        <f t="shared" si="69"/>
        <v>#VALUE!</v>
      </c>
      <c r="R164" s="44" t="e">
        <f t="shared" si="69"/>
        <v>#VALUE!</v>
      </c>
      <c r="S164" s="44" t="e">
        <f t="shared" si="69"/>
        <v>#VALUE!</v>
      </c>
      <c r="T164" s="44" t="e">
        <f t="shared" si="69"/>
        <v>#VALUE!</v>
      </c>
      <c r="U164" s="44" t="e">
        <f t="shared" si="69"/>
        <v>#VALUE!</v>
      </c>
      <c r="V164" s="44" t="e">
        <f t="shared" si="69"/>
        <v>#VALUE!</v>
      </c>
      <c r="W164" s="44" t="e">
        <f t="shared" si="69"/>
        <v>#VALUE!</v>
      </c>
      <c r="X164" s="44" t="e">
        <f t="shared" si="69"/>
        <v>#VALUE!</v>
      </c>
      <c r="Y164" s="44" t="e">
        <f t="shared" si="69"/>
        <v>#VALUE!</v>
      </c>
      <c r="Z164" s="44" t="e">
        <f t="shared" si="69"/>
        <v>#VALUE!</v>
      </c>
      <c r="AA164" s="44" t="e">
        <f t="shared" si="69"/>
        <v>#VALUE!</v>
      </c>
      <c r="AB164" s="44" t="e">
        <f t="shared" si="69"/>
        <v>#VALUE!</v>
      </c>
      <c r="AC164" s="44" t="e">
        <f t="shared" si="69"/>
        <v>#VALUE!</v>
      </c>
      <c r="AD164" s="44" t="e">
        <f t="shared" si="69"/>
        <v>#VALUE!</v>
      </c>
      <c r="AE164" s="44" t="e">
        <f t="shared" si="69"/>
        <v>#VALUE!</v>
      </c>
      <c r="AF164" s="44" t="e">
        <f t="shared" si="69"/>
        <v>#VALUE!</v>
      </c>
      <c r="AG164" s="44" t="e">
        <f t="shared" si="69"/>
        <v>#VALUE!</v>
      </c>
      <c r="AH164" s="45" t="s">
        <v>19</v>
      </c>
      <c r="AI164" s="46">
        <f>_xlfn.AGGREGATE(9,6,C164:AG164)</f>
        <v>0</v>
      </c>
      <c r="AJ164" s="28"/>
    </row>
    <row r="165" spans="2:38" hidden="1" x14ac:dyDescent="0.15">
      <c r="B165" s="60" t="s">
        <v>36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70">IF(AND(DAY(E154)&gt;=8,DAY(E154)&lt;=14,E155="土",OR(E160="休",E160="雨")),1,0)</f>
        <v>#VALUE!</v>
      </c>
      <c r="F165" s="47" t="e">
        <f t="shared" si="70"/>
        <v>#VALUE!</v>
      </c>
      <c r="G165" s="47" t="e">
        <f t="shared" si="70"/>
        <v>#VALUE!</v>
      </c>
      <c r="H165" s="47" t="e">
        <f t="shared" si="70"/>
        <v>#VALUE!</v>
      </c>
      <c r="I165" s="47" t="e">
        <f t="shared" si="70"/>
        <v>#VALUE!</v>
      </c>
      <c r="J165" s="47" t="e">
        <f t="shared" si="70"/>
        <v>#VALUE!</v>
      </c>
      <c r="K165" s="47" t="e">
        <f t="shared" si="70"/>
        <v>#VALUE!</v>
      </c>
      <c r="L165" s="47" t="e">
        <f t="shared" si="70"/>
        <v>#VALUE!</v>
      </c>
      <c r="M165" s="47" t="e">
        <f t="shared" si="70"/>
        <v>#VALUE!</v>
      </c>
      <c r="N165" s="47" t="e">
        <f t="shared" si="70"/>
        <v>#VALUE!</v>
      </c>
      <c r="O165" s="47" t="e">
        <f t="shared" si="70"/>
        <v>#VALUE!</v>
      </c>
      <c r="P165" s="47" t="e">
        <f t="shared" si="70"/>
        <v>#VALUE!</v>
      </c>
      <c r="Q165" s="47" t="e">
        <f t="shared" si="70"/>
        <v>#VALUE!</v>
      </c>
      <c r="R165" s="47" t="e">
        <f t="shared" si="70"/>
        <v>#VALUE!</v>
      </c>
      <c r="S165" s="47" t="e">
        <f t="shared" si="70"/>
        <v>#VALUE!</v>
      </c>
      <c r="T165" s="47" t="e">
        <f t="shared" si="70"/>
        <v>#VALUE!</v>
      </c>
      <c r="U165" s="47" t="e">
        <f t="shared" si="70"/>
        <v>#VALUE!</v>
      </c>
      <c r="V165" s="47" t="e">
        <f t="shared" si="70"/>
        <v>#VALUE!</v>
      </c>
      <c r="W165" s="47" t="e">
        <f t="shared" si="70"/>
        <v>#VALUE!</v>
      </c>
      <c r="X165" s="47" t="e">
        <f t="shared" si="70"/>
        <v>#VALUE!</v>
      </c>
      <c r="Y165" s="47" t="e">
        <f t="shared" si="70"/>
        <v>#VALUE!</v>
      </c>
      <c r="Z165" s="47" t="e">
        <f t="shared" si="70"/>
        <v>#VALUE!</v>
      </c>
      <c r="AA165" s="47" t="e">
        <f t="shared" si="70"/>
        <v>#VALUE!</v>
      </c>
      <c r="AB165" s="47" t="e">
        <f t="shared" si="70"/>
        <v>#VALUE!</v>
      </c>
      <c r="AC165" s="47" t="e">
        <f t="shared" si="70"/>
        <v>#VALUE!</v>
      </c>
      <c r="AD165" s="47" t="e">
        <f t="shared" si="70"/>
        <v>#VALUE!</v>
      </c>
      <c r="AE165" s="47" t="e">
        <f t="shared" si="70"/>
        <v>#VALUE!</v>
      </c>
      <c r="AF165" s="47" t="e">
        <f t="shared" si="70"/>
        <v>#VALUE!</v>
      </c>
      <c r="AG165" s="47" t="e">
        <f t="shared" si="70"/>
        <v>#VALUE!</v>
      </c>
      <c r="AH165" s="48" t="s">
        <v>20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58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116" t="e">
        <f>C170</f>
        <v>#VALUE!</v>
      </c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2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1">C169+1</f>
        <v>#VALUE!</v>
      </c>
      <c r="E169" s="22" t="e">
        <f t="shared" si="71"/>
        <v>#VALUE!</v>
      </c>
      <c r="F169" s="22" t="e">
        <f t="shared" si="71"/>
        <v>#VALUE!</v>
      </c>
      <c r="G169" s="22" t="e">
        <f t="shared" si="71"/>
        <v>#VALUE!</v>
      </c>
      <c r="H169" s="22" t="e">
        <f t="shared" si="71"/>
        <v>#VALUE!</v>
      </c>
      <c r="I169" s="22" t="e">
        <f t="shared" si="71"/>
        <v>#VALUE!</v>
      </c>
      <c r="J169" s="22" t="e">
        <f t="shared" si="71"/>
        <v>#VALUE!</v>
      </c>
      <c r="K169" s="22" t="e">
        <f t="shared" si="71"/>
        <v>#VALUE!</v>
      </c>
      <c r="L169" s="22" t="e">
        <f t="shared" si="71"/>
        <v>#VALUE!</v>
      </c>
      <c r="M169" s="22" t="e">
        <f t="shared" si="71"/>
        <v>#VALUE!</v>
      </c>
      <c r="N169" s="22" t="e">
        <f t="shared" si="71"/>
        <v>#VALUE!</v>
      </c>
      <c r="O169" s="22" t="e">
        <f t="shared" si="71"/>
        <v>#VALUE!</v>
      </c>
      <c r="P169" s="22" t="e">
        <f t="shared" si="71"/>
        <v>#VALUE!</v>
      </c>
      <c r="Q169" s="22" t="e">
        <f t="shared" si="71"/>
        <v>#VALUE!</v>
      </c>
      <c r="R169" s="22" t="e">
        <f t="shared" si="71"/>
        <v>#VALUE!</v>
      </c>
      <c r="S169" s="22" t="e">
        <f t="shared" si="71"/>
        <v>#VALUE!</v>
      </c>
      <c r="T169" s="22" t="e">
        <f t="shared" si="71"/>
        <v>#VALUE!</v>
      </c>
      <c r="U169" s="22" t="e">
        <f t="shared" si="71"/>
        <v>#VALUE!</v>
      </c>
      <c r="V169" s="22" t="e">
        <f t="shared" si="71"/>
        <v>#VALUE!</v>
      </c>
      <c r="W169" s="22" t="e">
        <f t="shared" si="71"/>
        <v>#VALUE!</v>
      </c>
      <c r="X169" s="22" t="e">
        <f t="shared" si="71"/>
        <v>#VALUE!</v>
      </c>
      <c r="Y169" s="22" t="e">
        <f t="shared" si="71"/>
        <v>#VALUE!</v>
      </c>
      <c r="Z169" s="22" t="e">
        <f t="shared" si="71"/>
        <v>#VALUE!</v>
      </c>
      <c r="AA169" s="22" t="e">
        <f t="shared" si="71"/>
        <v>#VALUE!</v>
      </c>
      <c r="AB169" s="22" t="e">
        <f t="shared" si="71"/>
        <v>#VALUE!</v>
      </c>
      <c r="AC169" s="22" t="e">
        <f t="shared" si="71"/>
        <v>#VALUE!</v>
      </c>
      <c r="AD169" s="22" t="e">
        <f t="shared" si="71"/>
        <v>#VALUE!</v>
      </c>
      <c r="AE169" s="22" t="e">
        <f t="shared" si="71"/>
        <v>#VALUE!</v>
      </c>
      <c r="AF169" s="22" t="e">
        <f t="shared" si="71"/>
        <v>#VALUE!</v>
      </c>
      <c r="AG169" s="22" t="e">
        <f t="shared" si="71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 t="shared" ref="D170:AG170" si="72">IF(D169&gt;$G$5,"",IF(C170=EOMONTH(DATE($C167,$D167,1),0),"",IF(C170="","",C170+1)))</f>
        <v>#VALUE!</v>
      </c>
      <c r="E170" s="22" t="e">
        <f t="shared" si="72"/>
        <v>#VALUE!</v>
      </c>
      <c r="F170" s="22" t="e">
        <f t="shared" si="72"/>
        <v>#VALUE!</v>
      </c>
      <c r="G170" s="22" t="e">
        <f t="shared" si="72"/>
        <v>#VALUE!</v>
      </c>
      <c r="H170" s="22" t="e">
        <f t="shared" si="72"/>
        <v>#VALUE!</v>
      </c>
      <c r="I170" s="22" t="e">
        <f t="shared" si="72"/>
        <v>#VALUE!</v>
      </c>
      <c r="J170" s="22" t="e">
        <f t="shared" si="72"/>
        <v>#VALUE!</v>
      </c>
      <c r="K170" s="22" t="e">
        <f t="shared" si="72"/>
        <v>#VALUE!</v>
      </c>
      <c r="L170" s="22" t="e">
        <f t="shared" si="72"/>
        <v>#VALUE!</v>
      </c>
      <c r="M170" s="22" t="e">
        <f t="shared" si="72"/>
        <v>#VALUE!</v>
      </c>
      <c r="N170" s="22" t="e">
        <f t="shared" si="72"/>
        <v>#VALUE!</v>
      </c>
      <c r="O170" s="22" t="e">
        <f t="shared" si="72"/>
        <v>#VALUE!</v>
      </c>
      <c r="P170" s="22" t="e">
        <f t="shared" si="72"/>
        <v>#VALUE!</v>
      </c>
      <c r="Q170" s="22" t="e">
        <f t="shared" si="72"/>
        <v>#VALUE!</v>
      </c>
      <c r="R170" s="22" t="e">
        <f t="shared" si="72"/>
        <v>#VALUE!</v>
      </c>
      <c r="S170" s="22" t="e">
        <f t="shared" si="72"/>
        <v>#VALUE!</v>
      </c>
      <c r="T170" s="22" t="e">
        <f t="shared" si="72"/>
        <v>#VALUE!</v>
      </c>
      <c r="U170" s="22" t="e">
        <f t="shared" si="72"/>
        <v>#VALUE!</v>
      </c>
      <c r="V170" s="22" t="e">
        <f t="shared" si="72"/>
        <v>#VALUE!</v>
      </c>
      <c r="W170" s="22" t="e">
        <f t="shared" si="72"/>
        <v>#VALUE!</v>
      </c>
      <c r="X170" s="22" t="e">
        <f t="shared" si="72"/>
        <v>#VALUE!</v>
      </c>
      <c r="Y170" s="22" t="e">
        <f t="shared" si="72"/>
        <v>#VALUE!</v>
      </c>
      <c r="Z170" s="22" t="e">
        <f t="shared" si="72"/>
        <v>#VALUE!</v>
      </c>
      <c r="AA170" s="22" t="e">
        <f t="shared" si="72"/>
        <v>#VALUE!</v>
      </c>
      <c r="AB170" s="22" t="e">
        <f t="shared" si="72"/>
        <v>#VALUE!</v>
      </c>
      <c r="AC170" s="22" t="e">
        <f t="shared" si="72"/>
        <v>#VALUE!</v>
      </c>
      <c r="AD170" s="22" t="e">
        <f t="shared" si="72"/>
        <v>#VALUE!</v>
      </c>
      <c r="AE170" s="22" t="e">
        <f t="shared" si="72"/>
        <v>#VALUE!</v>
      </c>
      <c r="AF170" s="22" t="e">
        <f t="shared" si="72"/>
        <v>#VALUE!</v>
      </c>
      <c r="AG170" s="22" t="e">
        <f t="shared" si="72"/>
        <v>#VALUE!</v>
      </c>
      <c r="AH170" s="23" t="s">
        <v>16</v>
      </c>
      <c r="AI170" s="59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49" t="str">
        <f>IFERROR(TEXT(WEEKDAY(+C170),"aaa"),"")</f>
        <v/>
      </c>
      <c r="D171" s="49" t="str">
        <f t="shared" ref="D171:AG171" si="73">IFERROR(TEXT(WEEKDAY(+D170),"aaa"),"")</f>
        <v/>
      </c>
      <c r="E171" s="49" t="str">
        <f t="shared" si="73"/>
        <v/>
      </c>
      <c r="F171" s="49" t="str">
        <f t="shared" si="73"/>
        <v/>
      </c>
      <c r="G171" s="49" t="str">
        <f t="shared" si="73"/>
        <v/>
      </c>
      <c r="H171" s="49" t="str">
        <f t="shared" si="73"/>
        <v/>
      </c>
      <c r="I171" s="49" t="str">
        <f t="shared" si="73"/>
        <v/>
      </c>
      <c r="J171" s="49" t="str">
        <f t="shared" si="73"/>
        <v/>
      </c>
      <c r="K171" s="49" t="str">
        <f t="shared" si="73"/>
        <v/>
      </c>
      <c r="L171" s="49" t="str">
        <f t="shared" si="73"/>
        <v/>
      </c>
      <c r="M171" s="49" t="str">
        <f t="shared" si="73"/>
        <v/>
      </c>
      <c r="N171" s="49" t="str">
        <f t="shared" si="73"/>
        <v/>
      </c>
      <c r="O171" s="49" t="str">
        <f t="shared" si="73"/>
        <v/>
      </c>
      <c r="P171" s="49" t="str">
        <f t="shared" si="73"/>
        <v/>
      </c>
      <c r="Q171" s="49" t="str">
        <f t="shared" si="73"/>
        <v/>
      </c>
      <c r="R171" s="49" t="str">
        <f t="shared" si="73"/>
        <v/>
      </c>
      <c r="S171" s="49" t="str">
        <f t="shared" si="73"/>
        <v/>
      </c>
      <c r="T171" s="49" t="str">
        <f t="shared" si="73"/>
        <v/>
      </c>
      <c r="U171" s="49" t="str">
        <f t="shared" si="73"/>
        <v/>
      </c>
      <c r="V171" s="49" t="str">
        <f t="shared" si="73"/>
        <v/>
      </c>
      <c r="W171" s="49" t="str">
        <f t="shared" si="73"/>
        <v/>
      </c>
      <c r="X171" s="49" t="str">
        <f t="shared" si="73"/>
        <v/>
      </c>
      <c r="Y171" s="49" t="str">
        <f t="shared" si="73"/>
        <v/>
      </c>
      <c r="Z171" s="49" t="str">
        <f t="shared" si="73"/>
        <v/>
      </c>
      <c r="AA171" s="49" t="str">
        <f t="shared" si="73"/>
        <v/>
      </c>
      <c r="AB171" s="49" t="str">
        <f t="shared" si="73"/>
        <v/>
      </c>
      <c r="AC171" s="49" t="str">
        <f t="shared" si="73"/>
        <v/>
      </c>
      <c r="AD171" s="49" t="str">
        <f t="shared" si="73"/>
        <v/>
      </c>
      <c r="AE171" s="49" t="str">
        <f t="shared" si="73"/>
        <v/>
      </c>
      <c r="AF171" s="49" t="str">
        <f t="shared" si="73"/>
        <v/>
      </c>
      <c r="AG171" s="49" t="str">
        <f t="shared" si="73"/>
        <v/>
      </c>
      <c r="AH171" s="23" t="s">
        <v>18</v>
      </c>
      <c r="AI171" s="59">
        <f>+COUNTIF(C172:AG172,"夏休")+COUNTIF(C172:AG172,"冬休")+COUNTIF(C172:AG172,"中止")</f>
        <v>0</v>
      </c>
      <c r="AL171" s="58"/>
    </row>
    <row r="172" spans="2:38" s="25" customFormat="1" ht="13.5" customHeight="1" x14ac:dyDescent="0.15">
      <c r="B172" s="83" t="s">
        <v>17</v>
      </c>
      <c r="C172" s="85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104"/>
      <c r="AH172" s="26" t="s">
        <v>2</v>
      </c>
      <c r="AI172" s="27">
        <f>COUNT(C170:AG170)-AI171</f>
        <v>0</v>
      </c>
      <c r="AL172" s="58"/>
    </row>
    <row r="173" spans="2:38" s="25" customFormat="1" ht="13.5" customHeight="1" x14ac:dyDescent="0.15">
      <c r="B173" s="84"/>
      <c r="C173" s="85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104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58"/>
    </row>
    <row r="174" spans="2:38" s="25" customFormat="1" ht="13.5" customHeight="1" x14ac:dyDescent="0.15">
      <c r="B174" s="105" t="s">
        <v>0</v>
      </c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9"/>
      <c r="AH174" s="26" t="s">
        <v>8</v>
      </c>
      <c r="AI174" s="29" t="e">
        <f>+AI173/AI172</f>
        <v>#DIV/0!</v>
      </c>
      <c r="AL174" s="58"/>
    </row>
    <row r="175" spans="2:38" s="25" customFormat="1" x14ac:dyDescent="0.15">
      <c r="B175" s="105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9"/>
      <c r="AH175" s="26" t="s">
        <v>9</v>
      </c>
      <c r="AI175" s="27">
        <f>+COUNTA(C176:AG177)</f>
        <v>0</v>
      </c>
      <c r="AL175" s="58"/>
    </row>
    <row r="176" spans="2:38" s="25" customFormat="1" x14ac:dyDescent="0.15">
      <c r="B176" s="110" t="s">
        <v>7</v>
      </c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14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111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15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7" t="str">
        <f>IF(7&gt;AI172,"対象外",IF(AL176&gt;=AI170,"OK","NG"))</f>
        <v>対象外</v>
      </c>
    </row>
    <row r="178" spans="2:38" hidden="1" x14ac:dyDescent="0.15">
      <c r="B178" s="60" t="s">
        <v>33</v>
      </c>
      <c r="C178" s="44" t="e">
        <f t="shared" ref="C178:AG178" si="74">IF(AND(DAY(C170)&gt;=22,DAY(C170)&lt;=28,C171="土"),1,0)</f>
        <v>#VALUE!</v>
      </c>
      <c r="D178" s="44" t="e">
        <f t="shared" si="74"/>
        <v>#VALUE!</v>
      </c>
      <c r="E178" s="44" t="e">
        <f t="shared" si="74"/>
        <v>#VALUE!</v>
      </c>
      <c r="F178" s="44" t="e">
        <f t="shared" si="74"/>
        <v>#VALUE!</v>
      </c>
      <c r="G178" s="44" t="e">
        <f t="shared" si="74"/>
        <v>#VALUE!</v>
      </c>
      <c r="H178" s="44" t="e">
        <f t="shared" si="74"/>
        <v>#VALUE!</v>
      </c>
      <c r="I178" s="44" t="e">
        <f t="shared" si="74"/>
        <v>#VALUE!</v>
      </c>
      <c r="J178" s="44" t="e">
        <f t="shared" si="74"/>
        <v>#VALUE!</v>
      </c>
      <c r="K178" s="44" t="e">
        <f t="shared" si="74"/>
        <v>#VALUE!</v>
      </c>
      <c r="L178" s="44" t="e">
        <f t="shared" si="74"/>
        <v>#VALUE!</v>
      </c>
      <c r="M178" s="44" t="e">
        <f t="shared" si="74"/>
        <v>#VALUE!</v>
      </c>
      <c r="N178" s="44" t="e">
        <f t="shared" si="74"/>
        <v>#VALUE!</v>
      </c>
      <c r="O178" s="44" t="e">
        <f t="shared" si="74"/>
        <v>#VALUE!</v>
      </c>
      <c r="P178" s="44" t="e">
        <f t="shared" si="74"/>
        <v>#VALUE!</v>
      </c>
      <c r="Q178" s="44" t="e">
        <f t="shared" si="74"/>
        <v>#VALUE!</v>
      </c>
      <c r="R178" s="44" t="e">
        <f t="shared" si="74"/>
        <v>#VALUE!</v>
      </c>
      <c r="S178" s="44" t="e">
        <f t="shared" si="74"/>
        <v>#VALUE!</v>
      </c>
      <c r="T178" s="44" t="e">
        <f t="shared" si="74"/>
        <v>#VALUE!</v>
      </c>
      <c r="U178" s="44" t="e">
        <f t="shared" si="74"/>
        <v>#VALUE!</v>
      </c>
      <c r="V178" s="44" t="e">
        <f t="shared" si="74"/>
        <v>#VALUE!</v>
      </c>
      <c r="W178" s="44" t="e">
        <f t="shared" si="74"/>
        <v>#VALUE!</v>
      </c>
      <c r="X178" s="44" t="e">
        <f t="shared" si="74"/>
        <v>#VALUE!</v>
      </c>
      <c r="Y178" s="44" t="e">
        <f t="shared" si="74"/>
        <v>#VALUE!</v>
      </c>
      <c r="Z178" s="44" t="e">
        <f t="shared" si="74"/>
        <v>#VALUE!</v>
      </c>
      <c r="AA178" s="44" t="e">
        <f t="shared" si="74"/>
        <v>#VALUE!</v>
      </c>
      <c r="AB178" s="44" t="e">
        <f t="shared" si="74"/>
        <v>#VALUE!</v>
      </c>
      <c r="AC178" s="44" t="e">
        <f t="shared" si="74"/>
        <v>#VALUE!</v>
      </c>
      <c r="AD178" s="44" t="e">
        <f t="shared" si="74"/>
        <v>#VALUE!</v>
      </c>
      <c r="AE178" s="44" t="e">
        <f t="shared" si="74"/>
        <v>#VALUE!</v>
      </c>
      <c r="AF178" s="44" t="e">
        <f t="shared" si="74"/>
        <v>#VALUE!</v>
      </c>
      <c r="AG178" s="44" t="e">
        <f t="shared" si="74"/>
        <v>#VALUE!</v>
      </c>
      <c r="AH178" s="45" t="s">
        <v>19</v>
      </c>
      <c r="AI178" s="46">
        <f>_xlfn.AGGREGATE(9,6,C178:AG178)</f>
        <v>0</v>
      </c>
      <c r="AJ178" s="28"/>
    </row>
    <row r="179" spans="2:38" hidden="1" x14ac:dyDescent="0.15">
      <c r="B179" s="60" t="s">
        <v>34</v>
      </c>
      <c r="C179" s="47" t="e">
        <f t="shared" ref="C179:AG179" si="75">IF(AND(DAY(C170)&gt;=22,DAY(C170)&lt;=28,C171="土",OR(C176="休",C176="雨")),1,0)</f>
        <v>#VALUE!</v>
      </c>
      <c r="D179" s="47" t="e">
        <f t="shared" si="75"/>
        <v>#VALUE!</v>
      </c>
      <c r="E179" s="47" t="e">
        <f t="shared" si="75"/>
        <v>#VALUE!</v>
      </c>
      <c r="F179" s="47" t="e">
        <f t="shared" si="75"/>
        <v>#VALUE!</v>
      </c>
      <c r="G179" s="47" t="e">
        <f t="shared" si="75"/>
        <v>#VALUE!</v>
      </c>
      <c r="H179" s="47" t="e">
        <f t="shared" si="75"/>
        <v>#VALUE!</v>
      </c>
      <c r="I179" s="47" t="e">
        <f t="shared" si="75"/>
        <v>#VALUE!</v>
      </c>
      <c r="J179" s="47" t="e">
        <f t="shared" si="75"/>
        <v>#VALUE!</v>
      </c>
      <c r="K179" s="47" t="e">
        <f t="shared" si="75"/>
        <v>#VALUE!</v>
      </c>
      <c r="L179" s="47" t="e">
        <f t="shared" si="75"/>
        <v>#VALUE!</v>
      </c>
      <c r="M179" s="47" t="e">
        <f t="shared" si="75"/>
        <v>#VALUE!</v>
      </c>
      <c r="N179" s="47" t="e">
        <f t="shared" si="75"/>
        <v>#VALUE!</v>
      </c>
      <c r="O179" s="47" t="e">
        <f t="shared" si="75"/>
        <v>#VALUE!</v>
      </c>
      <c r="P179" s="47" t="e">
        <f t="shared" si="75"/>
        <v>#VALUE!</v>
      </c>
      <c r="Q179" s="47" t="e">
        <f t="shared" si="75"/>
        <v>#VALUE!</v>
      </c>
      <c r="R179" s="47" t="e">
        <f t="shared" si="75"/>
        <v>#VALUE!</v>
      </c>
      <c r="S179" s="47" t="e">
        <f t="shared" si="75"/>
        <v>#VALUE!</v>
      </c>
      <c r="T179" s="47" t="e">
        <f t="shared" si="75"/>
        <v>#VALUE!</v>
      </c>
      <c r="U179" s="47" t="e">
        <f t="shared" si="75"/>
        <v>#VALUE!</v>
      </c>
      <c r="V179" s="47" t="e">
        <f t="shared" si="75"/>
        <v>#VALUE!</v>
      </c>
      <c r="W179" s="47" t="e">
        <f t="shared" si="75"/>
        <v>#VALUE!</v>
      </c>
      <c r="X179" s="47" t="e">
        <f t="shared" si="75"/>
        <v>#VALUE!</v>
      </c>
      <c r="Y179" s="47" t="e">
        <f t="shared" si="75"/>
        <v>#VALUE!</v>
      </c>
      <c r="Z179" s="47" t="e">
        <f t="shared" si="75"/>
        <v>#VALUE!</v>
      </c>
      <c r="AA179" s="47" t="e">
        <f t="shared" si="75"/>
        <v>#VALUE!</v>
      </c>
      <c r="AB179" s="47" t="e">
        <f t="shared" si="75"/>
        <v>#VALUE!</v>
      </c>
      <c r="AC179" s="47" t="e">
        <f t="shared" si="75"/>
        <v>#VALUE!</v>
      </c>
      <c r="AD179" s="47" t="e">
        <f t="shared" si="75"/>
        <v>#VALUE!</v>
      </c>
      <c r="AE179" s="47" t="e">
        <f t="shared" si="75"/>
        <v>#VALUE!</v>
      </c>
      <c r="AF179" s="47" t="e">
        <f t="shared" si="75"/>
        <v>#VALUE!</v>
      </c>
      <c r="AG179" s="47" t="e">
        <f t="shared" si="75"/>
        <v>#VALUE!</v>
      </c>
      <c r="AH179" s="48" t="s">
        <v>20</v>
      </c>
      <c r="AI179" s="46">
        <f>_xlfn.AGGREGATE(9,6,C179:AG179)</f>
        <v>0</v>
      </c>
      <c r="AJ179" s="28"/>
    </row>
    <row r="180" spans="2:38" hidden="1" x14ac:dyDescent="0.15">
      <c r="B180" s="60" t="s">
        <v>35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6">IF(AND(DAY(E170)&gt;=8,DAY(E170)&lt;=14,E171="土"),1,0)</f>
        <v>#VALUE!</v>
      </c>
      <c r="F180" s="44" t="e">
        <f t="shared" si="76"/>
        <v>#VALUE!</v>
      </c>
      <c r="G180" s="44" t="e">
        <f t="shared" si="76"/>
        <v>#VALUE!</v>
      </c>
      <c r="H180" s="44" t="e">
        <f t="shared" si="76"/>
        <v>#VALUE!</v>
      </c>
      <c r="I180" s="44" t="e">
        <f t="shared" si="76"/>
        <v>#VALUE!</v>
      </c>
      <c r="J180" s="44" t="e">
        <f t="shared" si="76"/>
        <v>#VALUE!</v>
      </c>
      <c r="K180" s="44" t="e">
        <f t="shared" si="76"/>
        <v>#VALUE!</v>
      </c>
      <c r="L180" s="44" t="e">
        <f t="shared" si="76"/>
        <v>#VALUE!</v>
      </c>
      <c r="M180" s="44" t="e">
        <f t="shared" si="76"/>
        <v>#VALUE!</v>
      </c>
      <c r="N180" s="44" t="e">
        <f t="shared" si="76"/>
        <v>#VALUE!</v>
      </c>
      <c r="O180" s="44" t="e">
        <f t="shared" si="76"/>
        <v>#VALUE!</v>
      </c>
      <c r="P180" s="44" t="e">
        <f t="shared" si="76"/>
        <v>#VALUE!</v>
      </c>
      <c r="Q180" s="44" t="e">
        <f t="shared" si="76"/>
        <v>#VALUE!</v>
      </c>
      <c r="R180" s="44" t="e">
        <f t="shared" si="76"/>
        <v>#VALUE!</v>
      </c>
      <c r="S180" s="44" t="e">
        <f t="shared" si="76"/>
        <v>#VALUE!</v>
      </c>
      <c r="T180" s="44" t="e">
        <f t="shared" si="76"/>
        <v>#VALUE!</v>
      </c>
      <c r="U180" s="44" t="e">
        <f t="shared" si="76"/>
        <v>#VALUE!</v>
      </c>
      <c r="V180" s="44" t="e">
        <f t="shared" si="76"/>
        <v>#VALUE!</v>
      </c>
      <c r="W180" s="44" t="e">
        <f t="shared" si="76"/>
        <v>#VALUE!</v>
      </c>
      <c r="X180" s="44" t="e">
        <f t="shared" si="76"/>
        <v>#VALUE!</v>
      </c>
      <c r="Y180" s="44" t="e">
        <f t="shared" si="76"/>
        <v>#VALUE!</v>
      </c>
      <c r="Z180" s="44" t="e">
        <f t="shared" si="76"/>
        <v>#VALUE!</v>
      </c>
      <c r="AA180" s="44" t="e">
        <f t="shared" si="76"/>
        <v>#VALUE!</v>
      </c>
      <c r="AB180" s="44" t="e">
        <f t="shared" si="76"/>
        <v>#VALUE!</v>
      </c>
      <c r="AC180" s="44" t="e">
        <f t="shared" si="76"/>
        <v>#VALUE!</v>
      </c>
      <c r="AD180" s="44" t="e">
        <f t="shared" si="76"/>
        <v>#VALUE!</v>
      </c>
      <c r="AE180" s="44" t="e">
        <f t="shared" si="76"/>
        <v>#VALUE!</v>
      </c>
      <c r="AF180" s="44" t="e">
        <f t="shared" si="76"/>
        <v>#VALUE!</v>
      </c>
      <c r="AG180" s="44" t="e">
        <f t="shared" si="76"/>
        <v>#VALUE!</v>
      </c>
      <c r="AH180" s="45" t="s">
        <v>19</v>
      </c>
      <c r="AI180" s="46">
        <f>_xlfn.AGGREGATE(9,6,C180:AG180)</f>
        <v>0</v>
      </c>
      <c r="AJ180" s="28"/>
    </row>
    <row r="181" spans="2:38" hidden="1" x14ac:dyDescent="0.15">
      <c r="B181" s="60" t="s">
        <v>36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7">IF(AND(DAY(E170)&gt;=8,DAY(E170)&lt;=14,E171="土",OR(E176="休",E176="雨")),1,0)</f>
        <v>#VALUE!</v>
      </c>
      <c r="F181" s="47" t="e">
        <f t="shared" si="77"/>
        <v>#VALUE!</v>
      </c>
      <c r="G181" s="47" t="e">
        <f t="shared" si="77"/>
        <v>#VALUE!</v>
      </c>
      <c r="H181" s="47" t="e">
        <f t="shared" si="77"/>
        <v>#VALUE!</v>
      </c>
      <c r="I181" s="47" t="e">
        <f t="shared" si="77"/>
        <v>#VALUE!</v>
      </c>
      <c r="J181" s="47" t="e">
        <f t="shared" si="77"/>
        <v>#VALUE!</v>
      </c>
      <c r="K181" s="47" t="e">
        <f t="shared" si="77"/>
        <v>#VALUE!</v>
      </c>
      <c r="L181" s="47" t="e">
        <f t="shared" si="77"/>
        <v>#VALUE!</v>
      </c>
      <c r="M181" s="47" t="e">
        <f t="shared" si="77"/>
        <v>#VALUE!</v>
      </c>
      <c r="N181" s="47" t="e">
        <f t="shared" si="77"/>
        <v>#VALUE!</v>
      </c>
      <c r="O181" s="47" t="e">
        <f t="shared" si="77"/>
        <v>#VALUE!</v>
      </c>
      <c r="P181" s="47" t="e">
        <f t="shared" si="77"/>
        <v>#VALUE!</v>
      </c>
      <c r="Q181" s="47" t="e">
        <f t="shared" si="77"/>
        <v>#VALUE!</v>
      </c>
      <c r="R181" s="47" t="e">
        <f t="shared" si="77"/>
        <v>#VALUE!</v>
      </c>
      <c r="S181" s="47" t="e">
        <f t="shared" si="77"/>
        <v>#VALUE!</v>
      </c>
      <c r="T181" s="47" t="e">
        <f t="shared" si="77"/>
        <v>#VALUE!</v>
      </c>
      <c r="U181" s="47" t="e">
        <f t="shared" si="77"/>
        <v>#VALUE!</v>
      </c>
      <c r="V181" s="47" t="e">
        <f t="shared" si="77"/>
        <v>#VALUE!</v>
      </c>
      <c r="W181" s="47" t="e">
        <f t="shared" si="77"/>
        <v>#VALUE!</v>
      </c>
      <c r="X181" s="47" t="e">
        <f t="shared" si="77"/>
        <v>#VALUE!</v>
      </c>
      <c r="Y181" s="47" t="e">
        <f t="shared" si="77"/>
        <v>#VALUE!</v>
      </c>
      <c r="Z181" s="47" t="e">
        <f t="shared" si="77"/>
        <v>#VALUE!</v>
      </c>
      <c r="AA181" s="47" t="e">
        <f t="shared" si="77"/>
        <v>#VALUE!</v>
      </c>
      <c r="AB181" s="47" t="e">
        <f t="shared" si="77"/>
        <v>#VALUE!</v>
      </c>
      <c r="AC181" s="47" t="e">
        <f t="shared" si="77"/>
        <v>#VALUE!</v>
      </c>
      <c r="AD181" s="47" t="e">
        <f t="shared" si="77"/>
        <v>#VALUE!</v>
      </c>
      <c r="AE181" s="47" t="e">
        <f t="shared" si="77"/>
        <v>#VALUE!</v>
      </c>
      <c r="AF181" s="47" t="e">
        <f t="shared" si="77"/>
        <v>#VALUE!</v>
      </c>
      <c r="AG181" s="47" t="e">
        <f t="shared" si="77"/>
        <v>#VALUE!</v>
      </c>
      <c r="AH181" s="48" t="s">
        <v>20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58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116" t="e">
        <f>C186</f>
        <v>#VALUE!</v>
      </c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2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8">C185+1</f>
        <v>#VALUE!</v>
      </c>
      <c r="E185" s="22" t="e">
        <f t="shared" si="78"/>
        <v>#VALUE!</v>
      </c>
      <c r="F185" s="22" t="e">
        <f t="shared" si="78"/>
        <v>#VALUE!</v>
      </c>
      <c r="G185" s="22" t="e">
        <f t="shared" si="78"/>
        <v>#VALUE!</v>
      </c>
      <c r="H185" s="22" t="e">
        <f t="shared" si="78"/>
        <v>#VALUE!</v>
      </c>
      <c r="I185" s="22" t="e">
        <f t="shared" si="78"/>
        <v>#VALUE!</v>
      </c>
      <c r="J185" s="22" t="e">
        <f t="shared" si="78"/>
        <v>#VALUE!</v>
      </c>
      <c r="K185" s="22" t="e">
        <f t="shared" si="78"/>
        <v>#VALUE!</v>
      </c>
      <c r="L185" s="22" t="e">
        <f t="shared" si="78"/>
        <v>#VALUE!</v>
      </c>
      <c r="M185" s="22" t="e">
        <f t="shared" si="78"/>
        <v>#VALUE!</v>
      </c>
      <c r="N185" s="22" t="e">
        <f t="shared" si="78"/>
        <v>#VALUE!</v>
      </c>
      <c r="O185" s="22" t="e">
        <f t="shared" si="78"/>
        <v>#VALUE!</v>
      </c>
      <c r="P185" s="22" t="e">
        <f t="shared" si="78"/>
        <v>#VALUE!</v>
      </c>
      <c r="Q185" s="22" t="e">
        <f t="shared" si="78"/>
        <v>#VALUE!</v>
      </c>
      <c r="R185" s="22" t="e">
        <f t="shared" si="78"/>
        <v>#VALUE!</v>
      </c>
      <c r="S185" s="22" t="e">
        <f t="shared" si="78"/>
        <v>#VALUE!</v>
      </c>
      <c r="T185" s="22" t="e">
        <f t="shared" si="78"/>
        <v>#VALUE!</v>
      </c>
      <c r="U185" s="22" t="e">
        <f t="shared" si="78"/>
        <v>#VALUE!</v>
      </c>
      <c r="V185" s="22" t="e">
        <f t="shared" si="78"/>
        <v>#VALUE!</v>
      </c>
      <c r="W185" s="22" t="e">
        <f t="shared" si="78"/>
        <v>#VALUE!</v>
      </c>
      <c r="X185" s="22" t="e">
        <f t="shared" si="78"/>
        <v>#VALUE!</v>
      </c>
      <c r="Y185" s="22" t="e">
        <f t="shared" si="78"/>
        <v>#VALUE!</v>
      </c>
      <c r="Z185" s="22" t="e">
        <f t="shared" si="78"/>
        <v>#VALUE!</v>
      </c>
      <c r="AA185" s="22" t="e">
        <f t="shared" si="78"/>
        <v>#VALUE!</v>
      </c>
      <c r="AB185" s="22" t="e">
        <f t="shared" si="78"/>
        <v>#VALUE!</v>
      </c>
      <c r="AC185" s="22" t="e">
        <f t="shared" si="78"/>
        <v>#VALUE!</v>
      </c>
      <c r="AD185" s="22" t="e">
        <f t="shared" si="78"/>
        <v>#VALUE!</v>
      </c>
      <c r="AE185" s="22" t="e">
        <f t="shared" si="78"/>
        <v>#VALUE!</v>
      </c>
      <c r="AF185" s="22" t="e">
        <f t="shared" si="78"/>
        <v>#VALUE!</v>
      </c>
      <c r="AG185" s="22" t="e">
        <f t="shared" si="78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9">IF(D185&gt;$G$5,"",IF(C186=EOMONTH(DATE($C183,$D183,1),0),"",IF(C186="","",C186+1)))</f>
        <v>#VALUE!</v>
      </c>
      <c r="E186" s="22" t="e">
        <f t="shared" si="79"/>
        <v>#VALUE!</v>
      </c>
      <c r="F186" s="22" t="e">
        <f t="shared" si="79"/>
        <v>#VALUE!</v>
      </c>
      <c r="G186" s="22" t="e">
        <f t="shared" si="79"/>
        <v>#VALUE!</v>
      </c>
      <c r="H186" s="22" t="e">
        <f t="shared" si="79"/>
        <v>#VALUE!</v>
      </c>
      <c r="I186" s="22" t="e">
        <f t="shared" si="79"/>
        <v>#VALUE!</v>
      </c>
      <c r="J186" s="22" t="e">
        <f t="shared" si="79"/>
        <v>#VALUE!</v>
      </c>
      <c r="K186" s="22" t="e">
        <f t="shared" si="79"/>
        <v>#VALUE!</v>
      </c>
      <c r="L186" s="22" t="e">
        <f t="shared" si="79"/>
        <v>#VALUE!</v>
      </c>
      <c r="M186" s="22" t="e">
        <f t="shared" si="79"/>
        <v>#VALUE!</v>
      </c>
      <c r="N186" s="22" t="e">
        <f t="shared" si="79"/>
        <v>#VALUE!</v>
      </c>
      <c r="O186" s="22" t="e">
        <f t="shared" si="79"/>
        <v>#VALUE!</v>
      </c>
      <c r="P186" s="22" t="e">
        <f t="shared" si="79"/>
        <v>#VALUE!</v>
      </c>
      <c r="Q186" s="22" t="e">
        <f t="shared" si="79"/>
        <v>#VALUE!</v>
      </c>
      <c r="R186" s="22" t="e">
        <f t="shared" si="79"/>
        <v>#VALUE!</v>
      </c>
      <c r="S186" s="22" t="e">
        <f t="shared" si="79"/>
        <v>#VALUE!</v>
      </c>
      <c r="T186" s="22" t="e">
        <f t="shared" si="79"/>
        <v>#VALUE!</v>
      </c>
      <c r="U186" s="22" t="e">
        <f t="shared" si="79"/>
        <v>#VALUE!</v>
      </c>
      <c r="V186" s="22" t="e">
        <f t="shared" si="79"/>
        <v>#VALUE!</v>
      </c>
      <c r="W186" s="22" t="e">
        <f t="shared" si="79"/>
        <v>#VALUE!</v>
      </c>
      <c r="X186" s="22" t="e">
        <f t="shared" si="79"/>
        <v>#VALUE!</v>
      </c>
      <c r="Y186" s="22" t="e">
        <f t="shared" si="79"/>
        <v>#VALUE!</v>
      </c>
      <c r="Z186" s="22" t="e">
        <f t="shared" si="79"/>
        <v>#VALUE!</v>
      </c>
      <c r="AA186" s="22" t="e">
        <f t="shared" si="79"/>
        <v>#VALUE!</v>
      </c>
      <c r="AB186" s="22" t="e">
        <f t="shared" si="79"/>
        <v>#VALUE!</v>
      </c>
      <c r="AC186" s="22" t="e">
        <f t="shared" si="79"/>
        <v>#VALUE!</v>
      </c>
      <c r="AD186" s="22" t="e">
        <f t="shared" si="79"/>
        <v>#VALUE!</v>
      </c>
      <c r="AE186" s="22" t="e">
        <f t="shared" si="79"/>
        <v>#VALUE!</v>
      </c>
      <c r="AF186" s="22" t="e">
        <f t="shared" si="79"/>
        <v>#VALUE!</v>
      </c>
      <c r="AG186" s="22" t="e">
        <f t="shared" si="79"/>
        <v>#VALUE!</v>
      </c>
      <c r="AH186" s="23" t="s">
        <v>16</v>
      </c>
      <c r="AI186" s="59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49" t="str">
        <f>IFERROR(TEXT(WEEKDAY(+C186),"aaa"),"")</f>
        <v/>
      </c>
      <c r="D187" s="49" t="str">
        <f t="shared" ref="D187:AG187" si="80">IFERROR(TEXT(WEEKDAY(+D186),"aaa"),"")</f>
        <v/>
      </c>
      <c r="E187" s="49" t="str">
        <f t="shared" si="80"/>
        <v/>
      </c>
      <c r="F187" s="49" t="str">
        <f t="shared" si="80"/>
        <v/>
      </c>
      <c r="G187" s="49" t="str">
        <f t="shared" si="80"/>
        <v/>
      </c>
      <c r="H187" s="49" t="str">
        <f t="shared" si="80"/>
        <v/>
      </c>
      <c r="I187" s="49" t="str">
        <f t="shared" si="80"/>
        <v/>
      </c>
      <c r="J187" s="49" t="str">
        <f t="shared" si="80"/>
        <v/>
      </c>
      <c r="K187" s="49" t="str">
        <f t="shared" si="80"/>
        <v/>
      </c>
      <c r="L187" s="49" t="str">
        <f t="shared" si="80"/>
        <v/>
      </c>
      <c r="M187" s="49" t="str">
        <f t="shared" si="80"/>
        <v/>
      </c>
      <c r="N187" s="49" t="str">
        <f t="shared" si="80"/>
        <v/>
      </c>
      <c r="O187" s="49" t="str">
        <f t="shared" si="80"/>
        <v/>
      </c>
      <c r="P187" s="49" t="str">
        <f t="shared" si="80"/>
        <v/>
      </c>
      <c r="Q187" s="49" t="str">
        <f t="shared" si="80"/>
        <v/>
      </c>
      <c r="R187" s="49" t="str">
        <f t="shared" si="80"/>
        <v/>
      </c>
      <c r="S187" s="49" t="str">
        <f t="shared" si="80"/>
        <v/>
      </c>
      <c r="T187" s="49" t="str">
        <f t="shared" si="80"/>
        <v/>
      </c>
      <c r="U187" s="49" t="str">
        <f t="shared" si="80"/>
        <v/>
      </c>
      <c r="V187" s="49" t="str">
        <f t="shared" si="80"/>
        <v/>
      </c>
      <c r="W187" s="49" t="str">
        <f t="shared" si="80"/>
        <v/>
      </c>
      <c r="X187" s="49" t="str">
        <f t="shared" si="80"/>
        <v/>
      </c>
      <c r="Y187" s="49" t="str">
        <f t="shared" si="80"/>
        <v/>
      </c>
      <c r="Z187" s="49" t="str">
        <f t="shared" si="80"/>
        <v/>
      </c>
      <c r="AA187" s="49" t="str">
        <f t="shared" si="80"/>
        <v/>
      </c>
      <c r="AB187" s="49" t="str">
        <f t="shared" si="80"/>
        <v/>
      </c>
      <c r="AC187" s="49" t="str">
        <f t="shared" si="80"/>
        <v/>
      </c>
      <c r="AD187" s="49" t="str">
        <f t="shared" si="80"/>
        <v/>
      </c>
      <c r="AE187" s="49" t="str">
        <f t="shared" si="80"/>
        <v/>
      </c>
      <c r="AF187" s="49" t="str">
        <f t="shared" si="80"/>
        <v/>
      </c>
      <c r="AG187" s="49" t="str">
        <f t="shared" si="80"/>
        <v/>
      </c>
      <c r="AH187" s="23" t="s">
        <v>18</v>
      </c>
      <c r="AI187" s="59">
        <f>+COUNTIF(C188:AG188,"夏休")+COUNTIF(C188:AG188,"冬休")+COUNTIF(C188:AG188,"中止")</f>
        <v>0</v>
      </c>
      <c r="AL187" s="58"/>
    </row>
    <row r="188" spans="2:38" s="25" customFormat="1" ht="13.5" customHeight="1" x14ac:dyDescent="0.15">
      <c r="B188" s="83" t="s">
        <v>17</v>
      </c>
      <c r="C188" s="85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104"/>
      <c r="AH188" s="26" t="s">
        <v>2</v>
      </c>
      <c r="AI188" s="27">
        <f>COUNT(C186:AG186)-AI187</f>
        <v>0</v>
      </c>
      <c r="AL188" s="58"/>
    </row>
    <row r="189" spans="2:38" s="25" customFormat="1" ht="13.5" customHeight="1" x14ac:dyDescent="0.15">
      <c r="B189" s="84"/>
      <c r="C189" s="85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104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58"/>
    </row>
    <row r="190" spans="2:38" s="25" customFormat="1" ht="13.5" customHeight="1" x14ac:dyDescent="0.15">
      <c r="B190" s="105" t="s">
        <v>0</v>
      </c>
      <c r="C190" s="106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9"/>
      <c r="AH190" s="26" t="s">
        <v>8</v>
      </c>
      <c r="AI190" s="29" t="e">
        <f>+AI189/AI188</f>
        <v>#DIV/0!</v>
      </c>
      <c r="AL190" s="58"/>
    </row>
    <row r="191" spans="2:38" s="25" customFormat="1" x14ac:dyDescent="0.15">
      <c r="B191" s="105"/>
      <c r="C191" s="106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9"/>
      <c r="AH191" s="26" t="s">
        <v>9</v>
      </c>
      <c r="AI191" s="27">
        <f>+COUNTA(C192:AG193)</f>
        <v>0</v>
      </c>
      <c r="AL191" s="58"/>
    </row>
    <row r="192" spans="2:38" s="25" customFormat="1" x14ac:dyDescent="0.15">
      <c r="B192" s="110" t="s">
        <v>7</v>
      </c>
      <c r="C192" s="112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14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111"/>
      <c r="C193" s="113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15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7" t="str">
        <f>IF(7&gt;AI188,"対象外",IF(AL192&gt;=AI186,"OK","NG"))</f>
        <v>対象外</v>
      </c>
    </row>
    <row r="194" spans="2:38" hidden="1" x14ac:dyDescent="0.15">
      <c r="B194" s="60" t="s">
        <v>33</v>
      </c>
      <c r="C194" s="44" t="e">
        <f t="shared" ref="C194:AG194" si="81">IF(AND(DAY(C186)&gt;=22,DAY(C186)&lt;=28,C187="土"),1,0)</f>
        <v>#VALUE!</v>
      </c>
      <c r="D194" s="44" t="e">
        <f t="shared" si="81"/>
        <v>#VALUE!</v>
      </c>
      <c r="E194" s="44" t="e">
        <f t="shared" si="81"/>
        <v>#VALUE!</v>
      </c>
      <c r="F194" s="44" t="e">
        <f t="shared" si="81"/>
        <v>#VALUE!</v>
      </c>
      <c r="G194" s="44" t="e">
        <f t="shared" si="81"/>
        <v>#VALUE!</v>
      </c>
      <c r="H194" s="44" t="e">
        <f t="shared" si="81"/>
        <v>#VALUE!</v>
      </c>
      <c r="I194" s="44" t="e">
        <f t="shared" si="81"/>
        <v>#VALUE!</v>
      </c>
      <c r="J194" s="44" t="e">
        <f t="shared" si="81"/>
        <v>#VALUE!</v>
      </c>
      <c r="K194" s="44" t="e">
        <f t="shared" si="81"/>
        <v>#VALUE!</v>
      </c>
      <c r="L194" s="44" t="e">
        <f t="shared" si="81"/>
        <v>#VALUE!</v>
      </c>
      <c r="M194" s="44" t="e">
        <f t="shared" si="81"/>
        <v>#VALUE!</v>
      </c>
      <c r="N194" s="44" t="e">
        <f t="shared" si="81"/>
        <v>#VALUE!</v>
      </c>
      <c r="O194" s="44" t="e">
        <f t="shared" si="81"/>
        <v>#VALUE!</v>
      </c>
      <c r="P194" s="44" t="e">
        <f t="shared" si="81"/>
        <v>#VALUE!</v>
      </c>
      <c r="Q194" s="44" t="e">
        <f t="shared" si="81"/>
        <v>#VALUE!</v>
      </c>
      <c r="R194" s="44" t="e">
        <f t="shared" si="81"/>
        <v>#VALUE!</v>
      </c>
      <c r="S194" s="44" t="e">
        <f t="shared" si="81"/>
        <v>#VALUE!</v>
      </c>
      <c r="T194" s="44" t="e">
        <f t="shared" si="81"/>
        <v>#VALUE!</v>
      </c>
      <c r="U194" s="44" t="e">
        <f t="shared" si="81"/>
        <v>#VALUE!</v>
      </c>
      <c r="V194" s="44" t="e">
        <f t="shared" si="81"/>
        <v>#VALUE!</v>
      </c>
      <c r="W194" s="44" t="e">
        <f t="shared" si="81"/>
        <v>#VALUE!</v>
      </c>
      <c r="X194" s="44" t="e">
        <f t="shared" si="81"/>
        <v>#VALUE!</v>
      </c>
      <c r="Y194" s="44" t="e">
        <f t="shared" si="81"/>
        <v>#VALUE!</v>
      </c>
      <c r="Z194" s="44" t="e">
        <f t="shared" si="81"/>
        <v>#VALUE!</v>
      </c>
      <c r="AA194" s="44" t="e">
        <f t="shared" si="81"/>
        <v>#VALUE!</v>
      </c>
      <c r="AB194" s="44" t="e">
        <f t="shared" si="81"/>
        <v>#VALUE!</v>
      </c>
      <c r="AC194" s="44" t="e">
        <f t="shared" si="81"/>
        <v>#VALUE!</v>
      </c>
      <c r="AD194" s="44" t="e">
        <f t="shared" si="81"/>
        <v>#VALUE!</v>
      </c>
      <c r="AE194" s="44" t="e">
        <f t="shared" si="81"/>
        <v>#VALUE!</v>
      </c>
      <c r="AF194" s="44" t="e">
        <f t="shared" si="81"/>
        <v>#VALUE!</v>
      </c>
      <c r="AG194" s="44" t="e">
        <f t="shared" si="81"/>
        <v>#VALUE!</v>
      </c>
      <c r="AH194" s="45" t="s">
        <v>19</v>
      </c>
      <c r="AI194" s="46">
        <f>_xlfn.AGGREGATE(9,6,C194:AG194)</f>
        <v>0</v>
      </c>
      <c r="AJ194" s="28"/>
    </row>
    <row r="195" spans="2:38" hidden="1" x14ac:dyDescent="0.15">
      <c r="B195" s="60" t="s">
        <v>34</v>
      </c>
      <c r="C195" s="47" t="e">
        <f t="shared" ref="C195:AG195" si="82">IF(AND(DAY(C186)&gt;=22,DAY(C186)&lt;=28,C187="土",OR(C192="休",C192="雨")),1,0)</f>
        <v>#VALUE!</v>
      </c>
      <c r="D195" s="47" t="e">
        <f t="shared" si="82"/>
        <v>#VALUE!</v>
      </c>
      <c r="E195" s="47" t="e">
        <f t="shared" si="82"/>
        <v>#VALUE!</v>
      </c>
      <c r="F195" s="47" t="e">
        <f t="shared" si="82"/>
        <v>#VALUE!</v>
      </c>
      <c r="G195" s="47" t="e">
        <f t="shared" si="82"/>
        <v>#VALUE!</v>
      </c>
      <c r="H195" s="47" t="e">
        <f t="shared" si="82"/>
        <v>#VALUE!</v>
      </c>
      <c r="I195" s="47" t="e">
        <f t="shared" si="82"/>
        <v>#VALUE!</v>
      </c>
      <c r="J195" s="47" t="e">
        <f t="shared" si="82"/>
        <v>#VALUE!</v>
      </c>
      <c r="K195" s="47" t="e">
        <f t="shared" si="82"/>
        <v>#VALUE!</v>
      </c>
      <c r="L195" s="47" t="e">
        <f t="shared" si="82"/>
        <v>#VALUE!</v>
      </c>
      <c r="M195" s="47" t="e">
        <f t="shared" si="82"/>
        <v>#VALUE!</v>
      </c>
      <c r="N195" s="47" t="e">
        <f t="shared" si="82"/>
        <v>#VALUE!</v>
      </c>
      <c r="O195" s="47" t="e">
        <f t="shared" si="82"/>
        <v>#VALUE!</v>
      </c>
      <c r="P195" s="47" t="e">
        <f t="shared" si="82"/>
        <v>#VALUE!</v>
      </c>
      <c r="Q195" s="47" t="e">
        <f t="shared" si="82"/>
        <v>#VALUE!</v>
      </c>
      <c r="R195" s="47" t="e">
        <f t="shared" si="82"/>
        <v>#VALUE!</v>
      </c>
      <c r="S195" s="47" t="e">
        <f t="shared" si="82"/>
        <v>#VALUE!</v>
      </c>
      <c r="T195" s="47" t="e">
        <f t="shared" si="82"/>
        <v>#VALUE!</v>
      </c>
      <c r="U195" s="47" t="e">
        <f t="shared" si="82"/>
        <v>#VALUE!</v>
      </c>
      <c r="V195" s="47" t="e">
        <f t="shared" si="82"/>
        <v>#VALUE!</v>
      </c>
      <c r="W195" s="47" t="e">
        <f t="shared" si="82"/>
        <v>#VALUE!</v>
      </c>
      <c r="X195" s="47" t="e">
        <f t="shared" si="82"/>
        <v>#VALUE!</v>
      </c>
      <c r="Y195" s="47" t="e">
        <f t="shared" si="82"/>
        <v>#VALUE!</v>
      </c>
      <c r="Z195" s="47" t="e">
        <f t="shared" si="82"/>
        <v>#VALUE!</v>
      </c>
      <c r="AA195" s="47" t="e">
        <f t="shared" si="82"/>
        <v>#VALUE!</v>
      </c>
      <c r="AB195" s="47" t="e">
        <f t="shared" si="82"/>
        <v>#VALUE!</v>
      </c>
      <c r="AC195" s="47" t="e">
        <f t="shared" si="82"/>
        <v>#VALUE!</v>
      </c>
      <c r="AD195" s="47" t="e">
        <f t="shared" si="82"/>
        <v>#VALUE!</v>
      </c>
      <c r="AE195" s="47" t="e">
        <f t="shared" si="82"/>
        <v>#VALUE!</v>
      </c>
      <c r="AF195" s="47" t="e">
        <f t="shared" si="82"/>
        <v>#VALUE!</v>
      </c>
      <c r="AG195" s="47" t="e">
        <f t="shared" si="82"/>
        <v>#VALUE!</v>
      </c>
      <c r="AH195" s="48" t="s">
        <v>20</v>
      </c>
      <c r="AI195" s="46">
        <f>_xlfn.AGGREGATE(9,6,C195:AG195)</f>
        <v>0</v>
      </c>
      <c r="AJ195" s="28"/>
    </row>
    <row r="196" spans="2:38" hidden="1" x14ac:dyDescent="0.15">
      <c r="B196" s="60" t="s">
        <v>35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3">IF(AND(DAY(E186)&gt;=8,DAY(E186)&lt;=14,E187="土"),1,0)</f>
        <v>#VALUE!</v>
      </c>
      <c r="F196" s="44" t="e">
        <f t="shared" si="83"/>
        <v>#VALUE!</v>
      </c>
      <c r="G196" s="44" t="e">
        <f t="shared" si="83"/>
        <v>#VALUE!</v>
      </c>
      <c r="H196" s="44" t="e">
        <f t="shared" si="83"/>
        <v>#VALUE!</v>
      </c>
      <c r="I196" s="44" t="e">
        <f t="shared" si="83"/>
        <v>#VALUE!</v>
      </c>
      <c r="J196" s="44" t="e">
        <f t="shared" si="83"/>
        <v>#VALUE!</v>
      </c>
      <c r="K196" s="44" t="e">
        <f t="shared" si="83"/>
        <v>#VALUE!</v>
      </c>
      <c r="L196" s="44" t="e">
        <f t="shared" si="83"/>
        <v>#VALUE!</v>
      </c>
      <c r="M196" s="44" t="e">
        <f t="shared" si="83"/>
        <v>#VALUE!</v>
      </c>
      <c r="N196" s="44" t="e">
        <f t="shared" si="83"/>
        <v>#VALUE!</v>
      </c>
      <c r="O196" s="44" t="e">
        <f t="shared" si="83"/>
        <v>#VALUE!</v>
      </c>
      <c r="P196" s="44" t="e">
        <f t="shared" si="83"/>
        <v>#VALUE!</v>
      </c>
      <c r="Q196" s="44" t="e">
        <f t="shared" si="83"/>
        <v>#VALUE!</v>
      </c>
      <c r="R196" s="44" t="e">
        <f t="shared" si="83"/>
        <v>#VALUE!</v>
      </c>
      <c r="S196" s="44" t="e">
        <f t="shared" si="83"/>
        <v>#VALUE!</v>
      </c>
      <c r="T196" s="44" t="e">
        <f t="shared" si="83"/>
        <v>#VALUE!</v>
      </c>
      <c r="U196" s="44" t="e">
        <f t="shared" si="83"/>
        <v>#VALUE!</v>
      </c>
      <c r="V196" s="44" t="e">
        <f t="shared" si="83"/>
        <v>#VALUE!</v>
      </c>
      <c r="W196" s="44" t="e">
        <f t="shared" si="83"/>
        <v>#VALUE!</v>
      </c>
      <c r="X196" s="44" t="e">
        <f t="shared" si="83"/>
        <v>#VALUE!</v>
      </c>
      <c r="Y196" s="44" t="e">
        <f t="shared" si="83"/>
        <v>#VALUE!</v>
      </c>
      <c r="Z196" s="44" t="e">
        <f t="shared" si="83"/>
        <v>#VALUE!</v>
      </c>
      <c r="AA196" s="44" t="e">
        <f t="shared" si="83"/>
        <v>#VALUE!</v>
      </c>
      <c r="AB196" s="44" t="e">
        <f t="shared" si="83"/>
        <v>#VALUE!</v>
      </c>
      <c r="AC196" s="44" t="e">
        <f t="shared" si="83"/>
        <v>#VALUE!</v>
      </c>
      <c r="AD196" s="44" t="e">
        <f t="shared" si="83"/>
        <v>#VALUE!</v>
      </c>
      <c r="AE196" s="44" t="e">
        <f t="shared" si="83"/>
        <v>#VALUE!</v>
      </c>
      <c r="AF196" s="44" t="e">
        <f t="shared" si="83"/>
        <v>#VALUE!</v>
      </c>
      <c r="AG196" s="44" t="e">
        <f t="shared" si="83"/>
        <v>#VALUE!</v>
      </c>
      <c r="AH196" s="45" t="s">
        <v>19</v>
      </c>
      <c r="AI196" s="46">
        <f>_xlfn.AGGREGATE(9,6,C196:AG196)</f>
        <v>0</v>
      </c>
      <c r="AJ196" s="28"/>
    </row>
    <row r="197" spans="2:38" hidden="1" x14ac:dyDescent="0.15">
      <c r="B197" s="60" t="s">
        <v>36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4">IF(AND(DAY(E186)&gt;=8,DAY(E186)&lt;=14,E187="土",OR(E192="休",E192="雨")),1,0)</f>
        <v>#VALUE!</v>
      </c>
      <c r="F197" s="47" t="e">
        <f t="shared" si="84"/>
        <v>#VALUE!</v>
      </c>
      <c r="G197" s="47" t="e">
        <f t="shared" si="84"/>
        <v>#VALUE!</v>
      </c>
      <c r="H197" s="47" t="e">
        <f t="shared" si="84"/>
        <v>#VALUE!</v>
      </c>
      <c r="I197" s="47" t="e">
        <f t="shared" si="84"/>
        <v>#VALUE!</v>
      </c>
      <c r="J197" s="47" t="e">
        <f t="shared" si="84"/>
        <v>#VALUE!</v>
      </c>
      <c r="K197" s="47" t="e">
        <f t="shared" si="84"/>
        <v>#VALUE!</v>
      </c>
      <c r="L197" s="47" t="e">
        <f t="shared" si="84"/>
        <v>#VALUE!</v>
      </c>
      <c r="M197" s="47" t="e">
        <f t="shared" si="84"/>
        <v>#VALUE!</v>
      </c>
      <c r="N197" s="47" t="e">
        <f t="shared" si="84"/>
        <v>#VALUE!</v>
      </c>
      <c r="O197" s="47" t="e">
        <f t="shared" si="84"/>
        <v>#VALUE!</v>
      </c>
      <c r="P197" s="47" t="e">
        <f t="shared" si="84"/>
        <v>#VALUE!</v>
      </c>
      <c r="Q197" s="47" t="e">
        <f t="shared" si="84"/>
        <v>#VALUE!</v>
      </c>
      <c r="R197" s="47" t="e">
        <f t="shared" si="84"/>
        <v>#VALUE!</v>
      </c>
      <c r="S197" s="47" t="e">
        <f t="shared" si="84"/>
        <v>#VALUE!</v>
      </c>
      <c r="T197" s="47" t="e">
        <f t="shared" si="84"/>
        <v>#VALUE!</v>
      </c>
      <c r="U197" s="47" t="e">
        <f t="shared" si="84"/>
        <v>#VALUE!</v>
      </c>
      <c r="V197" s="47" t="e">
        <f t="shared" si="84"/>
        <v>#VALUE!</v>
      </c>
      <c r="W197" s="47" t="e">
        <f t="shared" si="84"/>
        <v>#VALUE!</v>
      </c>
      <c r="X197" s="47" t="e">
        <f t="shared" si="84"/>
        <v>#VALUE!</v>
      </c>
      <c r="Y197" s="47" t="e">
        <f t="shared" si="84"/>
        <v>#VALUE!</v>
      </c>
      <c r="Z197" s="47" t="e">
        <f t="shared" si="84"/>
        <v>#VALUE!</v>
      </c>
      <c r="AA197" s="47" t="e">
        <f t="shared" si="84"/>
        <v>#VALUE!</v>
      </c>
      <c r="AB197" s="47" t="e">
        <f t="shared" si="84"/>
        <v>#VALUE!</v>
      </c>
      <c r="AC197" s="47" t="e">
        <f t="shared" si="84"/>
        <v>#VALUE!</v>
      </c>
      <c r="AD197" s="47" t="e">
        <f t="shared" si="84"/>
        <v>#VALUE!</v>
      </c>
      <c r="AE197" s="47" t="e">
        <f t="shared" si="84"/>
        <v>#VALUE!</v>
      </c>
      <c r="AF197" s="47" t="e">
        <f t="shared" si="84"/>
        <v>#VALUE!</v>
      </c>
      <c r="AG197" s="47" t="e">
        <f t="shared" si="84"/>
        <v>#VALUE!</v>
      </c>
      <c r="AH197" s="48" t="s">
        <v>20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58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116" t="e">
        <f>C202</f>
        <v>#VALUE!</v>
      </c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2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5">C201+1</f>
        <v>#VALUE!</v>
      </c>
      <c r="E201" s="22" t="e">
        <f t="shared" si="85"/>
        <v>#VALUE!</v>
      </c>
      <c r="F201" s="22" t="e">
        <f t="shared" si="85"/>
        <v>#VALUE!</v>
      </c>
      <c r="G201" s="22" t="e">
        <f t="shared" si="85"/>
        <v>#VALUE!</v>
      </c>
      <c r="H201" s="22" t="e">
        <f t="shared" si="85"/>
        <v>#VALUE!</v>
      </c>
      <c r="I201" s="22" t="e">
        <f t="shared" si="85"/>
        <v>#VALUE!</v>
      </c>
      <c r="J201" s="22" t="e">
        <f t="shared" si="85"/>
        <v>#VALUE!</v>
      </c>
      <c r="K201" s="22" t="e">
        <f t="shared" si="85"/>
        <v>#VALUE!</v>
      </c>
      <c r="L201" s="22" t="e">
        <f t="shared" si="85"/>
        <v>#VALUE!</v>
      </c>
      <c r="M201" s="22" t="e">
        <f t="shared" si="85"/>
        <v>#VALUE!</v>
      </c>
      <c r="N201" s="22" t="e">
        <f t="shared" si="85"/>
        <v>#VALUE!</v>
      </c>
      <c r="O201" s="22" t="e">
        <f t="shared" si="85"/>
        <v>#VALUE!</v>
      </c>
      <c r="P201" s="22" t="e">
        <f t="shared" si="85"/>
        <v>#VALUE!</v>
      </c>
      <c r="Q201" s="22" t="e">
        <f t="shared" si="85"/>
        <v>#VALUE!</v>
      </c>
      <c r="R201" s="22" t="e">
        <f t="shared" si="85"/>
        <v>#VALUE!</v>
      </c>
      <c r="S201" s="22" t="e">
        <f t="shared" si="85"/>
        <v>#VALUE!</v>
      </c>
      <c r="T201" s="22" t="e">
        <f t="shared" si="85"/>
        <v>#VALUE!</v>
      </c>
      <c r="U201" s="22" t="e">
        <f t="shared" si="85"/>
        <v>#VALUE!</v>
      </c>
      <c r="V201" s="22" t="e">
        <f t="shared" si="85"/>
        <v>#VALUE!</v>
      </c>
      <c r="W201" s="22" t="e">
        <f t="shared" si="85"/>
        <v>#VALUE!</v>
      </c>
      <c r="X201" s="22" t="e">
        <f t="shared" si="85"/>
        <v>#VALUE!</v>
      </c>
      <c r="Y201" s="22" t="e">
        <f t="shared" si="85"/>
        <v>#VALUE!</v>
      </c>
      <c r="Z201" s="22" t="e">
        <f t="shared" si="85"/>
        <v>#VALUE!</v>
      </c>
      <c r="AA201" s="22" t="e">
        <f t="shared" si="85"/>
        <v>#VALUE!</v>
      </c>
      <c r="AB201" s="22" t="e">
        <f t="shared" si="85"/>
        <v>#VALUE!</v>
      </c>
      <c r="AC201" s="22" t="e">
        <f t="shared" si="85"/>
        <v>#VALUE!</v>
      </c>
      <c r="AD201" s="22" t="e">
        <f t="shared" si="85"/>
        <v>#VALUE!</v>
      </c>
      <c r="AE201" s="22" t="e">
        <f t="shared" si="85"/>
        <v>#VALUE!</v>
      </c>
      <c r="AF201" s="22" t="e">
        <f t="shared" si="85"/>
        <v>#VALUE!</v>
      </c>
      <c r="AG201" s="22" t="e">
        <f t="shared" si="85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6">IF(D201&gt;$G$5,"",IF(C202=EOMONTH(DATE($C199,$D199,1),0),"",IF(C202="","",C202+1)))</f>
        <v>#VALUE!</v>
      </c>
      <c r="E202" s="22" t="e">
        <f t="shared" si="86"/>
        <v>#VALUE!</v>
      </c>
      <c r="F202" s="22" t="e">
        <f t="shared" si="86"/>
        <v>#VALUE!</v>
      </c>
      <c r="G202" s="22" t="e">
        <f t="shared" si="86"/>
        <v>#VALUE!</v>
      </c>
      <c r="H202" s="22" t="e">
        <f t="shared" si="86"/>
        <v>#VALUE!</v>
      </c>
      <c r="I202" s="22" t="e">
        <f t="shared" si="86"/>
        <v>#VALUE!</v>
      </c>
      <c r="J202" s="22" t="e">
        <f t="shared" si="86"/>
        <v>#VALUE!</v>
      </c>
      <c r="K202" s="22" t="e">
        <f t="shared" si="86"/>
        <v>#VALUE!</v>
      </c>
      <c r="L202" s="22" t="e">
        <f t="shared" si="86"/>
        <v>#VALUE!</v>
      </c>
      <c r="M202" s="22" t="e">
        <f t="shared" si="86"/>
        <v>#VALUE!</v>
      </c>
      <c r="N202" s="22" t="e">
        <f t="shared" si="86"/>
        <v>#VALUE!</v>
      </c>
      <c r="O202" s="22" t="e">
        <f t="shared" si="86"/>
        <v>#VALUE!</v>
      </c>
      <c r="P202" s="22" t="e">
        <f t="shared" si="86"/>
        <v>#VALUE!</v>
      </c>
      <c r="Q202" s="22" t="e">
        <f t="shared" si="86"/>
        <v>#VALUE!</v>
      </c>
      <c r="R202" s="22" t="e">
        <f t="shared" si="86"/>
        <v>#VALUE!</v>
      </c>
      <c r="S202" s="22" t="e">
        <f t="shared" si="86"/>
        <v>#VALUE!</v>
      </c>
      <c r="T202" s="22" t="e">
        <f t="shared" si="86"/>
        <v>#VALUE!</v>
      </c>
      <c r="U202" s="22" t="e">
        <f t="shared" si="86"/>
        <v>#VALUE!</v>
      </c>
      <c r="V202" s="22" t="e">
        <f t="shared" si="86"/>
        <v>#VALUE!</v>
      </c>
      <c r="W202" s="22" t="e">
        <f t="shared" si="86"/>
        <v>#VALUE!</v>
      </c>
      <c r="X202" s="22" t="e">
        <f t="shared" si="86"/>
        <v>#VALUE!</v>
      </c>
      <c r="Y202" s="22" t="e">
        <f t="shared" si="86"/>
        <v>#VALUE!</v>
      </c>
      <c r="Z202" s="22" t="e">
        <f t="shared" si="86"/>
        <v>#VALUE!</v>
      </c>
      <c r="AA202" s="22" t="e">
        <f t="shared" si="86"/>
        <v>#VALUE!</v>
      </c>
      <c r="AB202" s="22" t="e">
        <f t="shared" si="86"/>
        <v>#VALUE!</v>
      </c>
      <c r="AC202" s="22" t="e">
        <f t="shared" si="86"/>
        <v>#VALUE!</v>
      </c>
      <c r="AD202" s="22" t="e">
        <f t="shared" si="86"/>
        <v>#VALUE!</v>
      </c>
      <c r="AE202" s="22" t="e">
        <f t="shared" si="86"/>
        <v>#VALUE!</v>
      </c>
      <c r="AF202" s="22" t="e">
        <f t="shared" si="86"/>
        <v>#VALUE!</v>
      </c>
      <c r="AG202" s="22" t="e">
        <f t="shared" si="86"/>
        <v>#VALUE!</v>
      </c>
      <c r="AH202" s="23" t="s">
        <v>16</v>
      </c>
      <c r="AI202" s="59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49" t="str">
        <f>IFERROR(TEXT(WEEKDAY(+C202),"aaa"),"")</f>
        <v/>
      </c>
      <c r="D203" s="49" t="str">
        <f t="shared" ref="D203:AG203" si="87">IFERROR(TEXT(WEEKDAY(+D202),"aaa"),"")</f>
        <v/>
      </c>
      <c r="E203" s="49" t="str">
        <f t="shared" si="87"/>
        <v/>
      </c>
      <c r="F203" s="49" t="str">
        <f t="shared" si="87"/>
        <v/>
      </c>
      <c r="G203" s="49" t="str">
        <f t="shared" si="87"/>
        <v/>
      </c>
      <c r="H203" s="49" t="str">
        <f t="shared" si="87"/>
        <v/>
      </c>
      <c r="I203" s="49" t="str">
        <f t="shared" si="87"/>
        <v/>
      </c>
      <c r="J203" s="49" t="str">
        <f t="shared" si="87"/>
        <v/>
      </c>
      <c r="K203" s="49" t="str">
        <f t="shared" si="87"/>
        <v/>
      </c>
      <c r="L203" s="49" t="str">
        <f t="shared" si="87"/>
        <v/>
      </c>
      <c r="M203" s="49" t="str">
        <f t="shared" si="87"/>
        <v/>
      </c>
      <c r="N203" s="49" t="str">
        <f t="shared" si="87"/>
        <v/>
      </c>
      <c r="O203" s="49" t="str">
        <f t="shared" si="87"/>
        <v/>
      </c>
      <c r="P203" s="49" t="str">
        <f t="shared" si="87"/>
        <v/>
      </c>
      <c r="Q203" s="49" t="str">
        <f t="shared" si="87"/>
        <v/>
      </c>
      <c r="R203" s="49" t="str">
        <f t="shared" si="87"/>
        <v/>
      </c>
      <c r="S203" s="49" t="str">
        <f t="shared" si="87"/>
        <v/>
      </c>
      <c r="T203" s="49" t="str">
        <f t="shared" si="87"/>
        <v/>
      </c>
      <c r="U203" s="49" t="str">
        <f t="shared" si="87"/>
        <v/>
      </c>
      <c r="V203" s="49" t="str">
        <f t="shared" si="87"/>
        <v/>
      </c>
      <c r="W203" s="49" t="str">
        <f t="shared" si="87"/>
        <v/>
      </c>
      <c r="X203" s="49" t="str">
        <f t="shared" si="87"/>
        <v/>
      </c>
      <c r="Y203" s="49" t="str">
        <f t="shared" si="87"/>
        <v/>
      </c>
      <c r="Z203" s="49" t="str">
        <f t="shared" si="87"/>
        <v/>
      </c>
      <c r="AA203" s="49" t="str">
        <f t="shared" si="87"/>
        <v/>
      </c>
      <c r="AB203" s="49" t="str">
        <f t="shared" si="87"/>
        <v/>
      </c>
      <c r="AC203" s="49" t="str">
        <f t="shared" si="87"/>
        <v/>
      </c>
      <c r="AD203" s="49" t="str">
        <f t="shared" si="87"/>
        <v/>
      </c>
      <c r="AE203" s="49" t="str">
        <f t="shared" si="87"/>
        <v/>
      </c>
      <c r="AF203" s="49" t="str">
        <f t="shared" si="87"/>
        <v/>
      </c>
      <c r="AG203" s="49" t="str">
        <f t="shared" si="87"/>
        <v/>
      </c>
      <c r="AH203" s="23" t="s">
        <v>18</v>
      </c>
      <c r="AI203" s="59">
        <f>+COUNTIF(C204:AG204,"夏休")+COUNTIF(C204:AG204,"冬休")+COUNTIF(C204:AG204,"中止")</f>
        <v>0</v>
      </c>
      <c r="AL203" s="58"/>
    </row>
    <row r="204" spans="2:38" s="25" customFormat="1" ht="13.5" customHeight="1" x14ac:dyDescent="0.15">
      <c r="B204" s="83" t="s">
        <v>17</v>
      </c>
      <c r="C204" s="85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104"/>
      <c r="AH204" s="26" t="s">
        <v>2</v>
      </c>
      <c r="AI204" s="27">
        <f>COUNT(C202:AG202)-AI203</f>
        <v>0</v>
      </c>
      <c r="AL204" s="58"/>
    </row>
    <row r="205" spans="2:38" s="25" customFormat="1" ht="13.5" customHeight="1" x14ac:dyDescent="0.15">
      <c r="B205" s="84"/>
      <c r="C205" s="85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104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58"/>
    </row>
    <row r="206" spans="2:38" s="25" customFormat="1" ht="13.5" customHeight="1" x14ac:dyDescent="0.15">
      <c r="B206" s="105" t="s">
        <v>0</v>
      </c>
      <c r="C206" s="106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9"/>
      <c r="AH206" s="26" t="s">
        <v>8</v>
      </c>
      <c r="AI206" s="29" t="e">
        <f>+AI205/AI204</f>
        <v>#DIV/0!</v>
      </c>
      <c r="AL206" s="58"/>
    </row>
    <row r="207" spans="2:38" s="25" customFormat="1" x14ac:dyDescent="0.15">
      <c r="B207" s="105"/>
      <c r="C207" s="106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9"/>
      <c r="AH207" s="26" t="s">
        <v>9</v>
      </c>
      <c r="AI207" s="27">
        <f>+COUNTA(C208:AG209)</f>
        <v>0</v>
      </c>
      <c r="AL207" s="58"/>
    </row>
    <row r="208" spans="2:38" s="25" customFormat="1" x14ac:dyDescent="0.15">
      <c r="B208" s="110" t="s">
        <v>7</v>
      </c>
      <c r="C208" s="112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14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111"/>
      <c r="C209" s="113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15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7" t="str">
        <f>IF(7&gt;AI204,"対象外",IF(AL208&gt;=AI202,"OK","NG"))</f>
        <v>対象外</v>
      </c>
    </row>
    <row r="210" spans="2:38" hidden="1" x14ac:dyDescent="0.15">
      <c r="B210" s="60" t="s">
        <v>33</v>
      </c>
      <c r="C210" s="44" t="e">
        <f t="shared" ref="C210:AG210" si="88">IF(AND(DAY(C202)&gt;=22,DAY(C202)&lt;=28,C203="土"),1,0)</f>
        <v>#VALUE!</v>
      </c>
      <c r="D210" s="44" t="e">
        <f t="shared" si="88"/>
        <v>#VALUE!</v>
      </c>
      <c r="E210" s="44" t="e">
        <f t="shared" si="88"/>
        <v>#VALUE!</v>
      </c>
      <c r="F210" s="44" t="e">
        <f t="shared" si="88"/>
        <v>#VALUE!</v>
      </c>
      <c r="G210" s="44" t="e">
        <f t="shared" si="88"/>
        <v>#VALUE!</v>
      </c>
      <c r="H210" s="44" t="e">
        <f t="shared" si="88"/>
        <v>#VALUE!</v>
      </c>
      <c r="I210" s="44" t="e">
        <f t="shared" si="88"/>
        <v>#VALUE!</v>
      </c>
      <c r="J210" s="44" t="e">
        <f t="shared" si="88"/>
        <v>#VALUE!</v>
      </c>
      <c r="K210" s="44" t="e">
        <f t="shared" si="88"/>
        <v>#VALUE!</v>
      </c>
      <c r="L210" s="44" t="e">
        <f t="shared" si="88"/>
        <v>#VALUE!</v>
      </c>
      <c r="M210" s="44" t="e">
        <f t="shared" si="88"/>
        <v>#VALUE!</v>
      </c>
      <c r="N210" s="44" t="e">
        <f t="shared" si="88"/>
        <v>#VALUE!</v>
      </c>
      <c r="O210" s="44" t="e">
        <f t="shared" si="88"/>
        <v>#VALUE!</v>
      </c>
      <c r="P210" s="44" t="e">
        <f t="shared" si="88"/>
        <v>#VALUE!</v>
      </c>
      <c r="Q210" s="44" t="e">
        <f t="shared" si="88"/>
        <v>#VALUE!</v>
      </c>
      <c r="R210" s="44" t="e">
        <f t="shared" si="88"/>
        <v>#VALUE!</v>
      </c>
      <c r="S210" s="44" t="e">
        <f t="shared" si="88"/>
        <v>#VALUE!</v>
      </c>
      <c r="T210" s="44" t="e">
        <f t="shared" si="88"/>
        <v>#VALUE!</v>
      </c>
      <c r="U210" s="44" t="e">
        <f t="shared" si="88"/>
        <v>#VALUE!</v>
      </c>
      <c r="V210" s="44" t="e">
        <f t="shared" si="88"/>
        <v>#VALUE!</v>
      </c>
      <c r="W210" s="44" t="e">
        <f t="shared" si="88"/>
        <v>#VALUE!</v>
      </c>
      <c r="X210" s="44" t="e">
        <f t="shared" si="88"/>
        <v>#VALUE!</v>
      </c>
      <c r="Y210" s="44" t="e">
        <f t="shared" si="88"/>
        <v>#VALUE!</v>
      </c>
      <c r="Z210" s="44" t="e">
        <f t="shared" si="88"/>
        <v>#VALUE!</v>
      </c>
      <c r="AA210" s="44" t="e">
        <f t="shared" si="88"/>
        <v>#VALUE!</v>
      </c>
      <c r="AB210" s="44" t="e">
        <f t="shared" si="88"/>
        <v>#VALUE!</v>
      </c>
      <c r="AC210" s="44" t="e">
        <f t="shared" si="88"/>
        <v>#VALUE!</v>
      </c>
      <c r="AD210" s="44" t="e">
        <f t="shared" si="88"/>
        <v>#VALUE!</v>
      </c>
      <c r="AE210" s="44" t="e">
        <f t="shared" si="88"/>
        <v>#VALUE!</v>
      </c>
      <c r="AF210" s="44" t="e">
        <f t="shared" si="88"/>
        <v>#VALUE!</v>
      </c>
      <c r="AG210" s="44" t="e">
        <f t="shared" si="88"/>
        <v>#VALUE!</v>
      </c>
      <c r="AH210" s="45" t="s">
        <v>19</v>
      </c>
      <c r="AI210" s="46">
        <f>_xlfn.AGGREGATE(9,6,C210:AG210)</f>
        <v>0</v>
      </c>
      <c r="AJ210" s="28"/>
    </row>
    <row r="211" spans="2:38" hidden="1" x14ac:dyDescent="0.15">
      <c r="B211" s="60" t="s">
        <v>34</v>
      </c>
      <c r="C211" s="47" t="e">
        <f t="shared" ref="C211:AG211" si="89">IF(AND(DAY(C202)&gt;=22,DAY(C202)&lt;=28,C203="土",OR(C208="休",C208="雨")),1,0)</f>
        <v>#VALUE!</v>
      </c>
      <c r="D211" s="47" t="e">
        <f t="shared" si="89"/>
        <v>#VALUE!</v>
      </c>
      <c r="E211" s="47" t="e">
        <f t="shared" si="89"/>
        <v>#VALUE!</v>
      </c>
      <c r="F211" s="47" t="e">
        <f t="shared" si="89"/>
        <v>#VALUE!</v>
      </c>
      <c r="G211" s="47" t="e">
        <f t="shared" si="89"/>
        <v>#VALUE!</v>
      </c>
      <c r="H211" s="47" t="e">
        <f t="shared" si="89"/>
        <v>#VALUE!</v>
      </c>
      <c r="I211" s="47" t="e">
        <f t="shared" si="89"/>
        <v>#VALUE!</v>
      </c>
      <c r="J211" s="47" t="e">
        <f t="shared" si="89"/>
        <v>#VALUE!</v>
      </c>
      <c r="K211" s="47" t="e">
        <f t="shared" si="89"/>
        <v>#VALUE!</v>
      </c>
      <c r="L211" s="47" t="e">
        <f t="shared" si="89"/>
        <v>#VALUE!</v>
      </c>
      <c r="M211" s="47" t="e">
        <f t="shared" si="89"/>
        <v>#VALUE!</v>
      </c>
      <c r="N211" s="47" t="e">
        <f t="shared" si="89"/>
        <v>#VALUE!</v>
      </c>
      <c r="O211" s="47" t="e">
        <f t="shared" si="89"/>
        <v>#VALUE!</v>
      </c>
      <c r="P211" s="47" t="e">
        <f t="shared" si="89"/>
        <v>#VALUE!</v>
      </c>
      <c r="Q211" s="47" t="e">
        <f t="shared" si="89"/>
        <v>#VALUE!</v>
      </c>
      <c r="R211" s="47" t="e">
        <f t="shared" si="89"/>
        <v>#VALUE!</v>
      </c>
      <c r="S211" s="47" t="e">
        <f t="shared" si="89"/>
        <v>#VALUE!</v>
      </c>
      <c r="T211" s="47" t="e">
        <f t="shared" si="89"/>
        <v>#VALUE!</v>
      </c>
      <c r="U211" s="47" t="e">
        <f t="shared" si="89"/>
        <v>#VALUE!</v>
      </c>
      <c r="V211" s="47" t="e">
        <f t="shared" si="89"/>
        <v>#VALUE!</v>
      </c>
      <c r="W211" s="47" t="e">
        <f t="shared" si="89"/>
        <v>#VALUE!</v>
      </c>
      <c r="X211" s="47" t="e">
        <f t="shared" si="89"/>
        <v>#VALUE!</v>
      </c>
      <c r="Y211" s="47" t="e">
        <f t="shared" si="89"/>
        <v>#VALUE!</v>
      </c>
      <c r="Z211" s="47" t="e">
        <f t="shared" si="89"/>
        <v>#VALUE!</v>
      </c>
      <c r="AA211" s="47" t="e">
        <f t="shared" si="89"/>
        <v>#VALUE!</v>
      </c>
      <c r="AB211" s="47" t="e">
        <f t="shared" si="89"/>
        <v>#VALUE!</v>
      </c>
      <c r="AC211" s="47" t="e">
        <f t="shared" si="89"/>
        <v>#VALUE!</v>
      </c>
      <c r="AD211" s="47" t="e">
        <f t="shared" si="89"/>
        <v>#VALUE!</v>
      </c>
      <c r="AE211" s="47" t="e">
        <f t="shared" si="89"/>
        <v>#VALUE!</v>
      </c>
      <c r="AF211" s="47" t="e">
        <f t="shared" si="89"/>
        <v>#VALUE!</v>
      </c>
      <c r="AG211" s="47" t="e">
        <f t="shared" si="89"/>
        <v>#VALUE!</v>
      </c>
      <c r="AH211" s="48" t="s">
        <v>20</v>
      </c>
      <c r="AI211" s="46">
        <f>_xlfn.AGGREGATE(9,6,C211:AG211)</f>
        <v>0</v>
      </c>
      <c r="AJ211" s="28"/>
    </row>
    <row r="212" spans="2:38" hidden="1" x14ac:dyDescent="0.15">
      <c r="B212" s="60" t="s">
        <v>35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90">IF(AND(DAY(E202)&gt;=8,DAY(E202)&lt;=14,E203="土"),1,0)</f>
        <v>#VALUE!</v>
      </c>
      <c r="F212" s="44" t="e">
        <f t="shared" si="90"/>
        <v>#VALUE!</v>
      </c>
      <c r="G212" s="44" t="e">
        <f t="shared" si="90"/>
        <v>#VALUE!</v>
      </c>
      <c r="H212" s="44" t="e">
        <f t="shared" si="90"/>
        <v>#VALUE!</v>
      </c>
      <c r="I212" s="44" t="e">
        <f t="shared" si="90"/>
        <v>#VALUE!</v>
      </c>
      <c r="J212" s="44" t="e">
        <f t="shared" si="90"/>
        <v>#VALUE!</v>
      </c>
      <c r="K212" s="44" t="e">
        <f t="shared" si="90"/>
        <v>#VALUE!</v>
      </c>
      <c r="L212" s="44" t="e">
        <f t="shared" si="90"/>
        <v>#VALUE!</v>
      </c>
      <c r="M212" s="44" t="e">
        <f t="shared" si="90"/>
        <v>#VALUE!</v>
      </c>
      <c r="N212" s="44" t="e">
        <f t="shared" si="90"/>
        <v>#VALUE!</v>
      </c>
      <c r="O212" s="44" t="e">
        <f t="shared" si="90"/>
        <v>#VALUE!</v>
      </c>
      <c r="P212" s="44" t="e">
        <f t="shared" si="90"/>
        <v>#VALUE!</v>
      </c>
      <c r="Q212" s="44" t="e">
        <f t="shared" si="90"/>
        <v>#VALUE!</v>
      </c>
      <c r="R212" s="44" t="e">
        <f t="shared" si="90"/>
        <v>#VALUE!</v>
      </c>
      <c r="S212" s="44" t="e">
        <f t="shared" si="90"/>
        <v>#VALUE!</v>
      </c>
      <c r="T212" s="44" t="e">
        <f t="shared" si="90"/>
        <v>#VALUE!</v>
      </c>
      <c r="U212" s="44" t="e">
        <f t="shared" si="90"/>
        <v>#VALUE!</v>
      </c>
      <c r="V212" s="44" t="e">
        <f t="shared" si="90"/>
        <v>#VALUE!</v>
      </c>
      <c r="W212" s="44" t="e">
        <f t="shared" si="90"/>
        <v>#VALUE!</v>
      </c>
      <c r="X212" s="44" t="e">
        <f t="shared" si="90"/>
        <v>#VALUE!</v>
      </c>
      <c r="Y212" s="44" t="e">
        <f t="shared" si="90"/>
        <v>#VALUE!</v>
      </c>
      <c r="Z212" s="44" t="e">
        <f t="shared" si="90"/>
        <v>#VALUE!</v>
      </c>
      <c r="AA212" s="44" t="e">
        <f t="shared" si="90"/>
        <v>#VALUE!</v>
      </c>
      <c r="AB212" s="44" t="e">
        <f t="shared" si="90"/>
        <v>#VALUE!</v>
      </c>
      <c r="AC212" s="44" t="e">
        <f t="shared" si="90"/>
        <v>#VALUE!</v>
      </c>
      <c r="AD212" s="44" t="e">
        <f t="shared" si="90"/>
        <v>#VALUE!</v>
      </c>
      <c r="AE212" s="44" t="e">
        <f t="shared" si="90"/>
        <v>#VALUE!</v>
      </c>
      <c r="AF212" s="44" t="e">
        <f t="shared" si="90"/>
        <v>#VALUE!</v>
      </c>
      <c r="AG212" s="44" t="e">
        <f t="shared" si="90"/>
        <v>#VALUE!</v>
      </c>
      <c r="AH212" s="45" t="s">
        <v>19</v>
      </c>
      <c r="AI212" s="46">
        <f>_xlfn.AGGREGATE(9,6,C212:AG212)</f>
        <v>0</v>
      </c>
      <c r="AJ212" s="28"/>
    </row>
    <row r="213" spans="2:38" hidden="1" x14ac:dyDescent="0.15">
      <c r="B213" s="60" t="s">
        <v>36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1">IF(AND(DAY(E202)&gt;=8,DAY(E202)&lt;=14,E203="土",OR(E208="休",E208="雨")),1,0)</f>
        <v>#VALUE!</v>
      </c>
      <c r="F213" s="47" t="e">
        <f t="shared" si="91"/>
        <v>#VALUE!</v>
      </c>
      <c r="G213" s="47" t="e">
        <f t="shared" si="91"/>
        <v>#VALUE!</v>
      </c>
      <c r="H213" s="47" t="e">
        <f t="shared" si="91"/>
        <v>#VALUE!</v>
      </c>
      <c r="I213" s="47" t="e">
        <f t="shared" si="91"/>
        <v>#VALUE!</v>
      </c>
      <c r="J213" s="47" t="e">
        <f t="shared" si="91"/>
        <v>#VALUE!</v>
      </c>
      <c r="K213" s="47" t="e">
        <f t="shared" si="91"/>
        <v>#VALUE!</v>
      </c>
      <c r="L213" s="47" t="e">
        <f t="shared" si="91"/>
        <v>#VALUE!</v>
      </c>
      <c r="M213" s="47" t="e">
        <f t="shared" si="91"/>
        <v>#VALUE!</v>
      </c>
      <c r="N213" s="47" t="e">
        <f t="shared" si="91"/>
        <v>#VALUE!</v>
      </c>
      <c r="O213" s="47" t="e">
        <f t="shared" si="91"/>
        <v>#VALUE!</v>
      </c>
      <c r="P213" s="47" t="e">
        <f t="shared" si="91"/>
        <v>#VALUE!</v>
      </c>
      <c r="Q213" s="47" t="e">
        <f t="shared" si="91"/>
        <v>#VALUE!</v>
      </c>
      <c r="R213" s="47" t="e">
        <f t="shared" si="91"/>
        <v>#VALUE!</v>
      </c>
      <c r="S213" s="47" t="e">
        <f t="shared" si="91"/>
        <v>#VALUE!</v>
      </c>
      <c r="T213" s="47" t="e">
        <f t="shared" si="91"/>
        <v>#VALUE!</v>
      </c>
      <c r="U213" s="47" t="e">
        <f t="shared" si="91"/>
        <v>#VALUE!</v>
      </c>
      <c r="V213" s="47" t="e">
        <f t="shared" si="91"/>
        <v>#VALUE!</v>
      </c>
      <c r="W213" s="47" t="e">
        <f t="shared" si="91"/>
        <v>#VALUE!</v>
      </c>
      <c r="X213" s="47" t="e">
        <f t="shared" si="91"/>
        <v>#VALUE!</v>
      </c>
      <c r="Y213" s="47" t="e">
        <f t="shared" si="91"/>
        <v>#VALUE!</v>
      </c>
      <c r="Z213" s="47" t="e">
        <f t="shared" si="91"/>
        <v>#VALUE!</v>
      </c>
      <c r="AA213" s="47" t="e">
        <f t="shared" si="91"/>
        <v>#VALUE!</v>
      </c>
      <c r="AB213" s="47" t="e">
        <f t="shared" si="91"/>
        <v>#VALUE!</v>
      </c>
      <c r="AC213" s="47" t="e">
        <f t="shared" si="91"/>
        <v>#VALUE!</v>
      </c>
      <c r="AD213" s="47" t="e">
        <f t="shared" si="91"/>
        <v>#VALUE!</v>
      </c>
      <c r="AE213" s="47" t="e">
        <f t="shared" si="91"/>
        <v>#VALUE!</v>
      </c>
      <c r="AF213" s="47" t="e">
        <f t="shared" si="91"/>
        <v>#VALUE!</v>
      </c>
      <c r="AG213" s="47" t="e">
        <f t="shared" si="91"/>
        <v>#VALUE!</v>
      </c>
      <c r="AH213" s="48" t="s">
        <v>20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58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116" t="e">
        <f>C218</f>
        <v>#VALUE!</v>
      </c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2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2">C217+1</f>
        <v>#VALUE!</v>
      </c>
      <c r="E217" s="22" t="e">
        <f t="shared" si="92"/>
        <v>#VALUE!</v>
      </c>
      <c r="F217" s="22" t="e">
        <f t="shared" si="92"/>
        <v>#VALUE!</v>
      </c>
      <c r="G217" s="22" t="e">
        <f t="shared" si="92"/>
        <v>#VALUE!</v>
      </c>
      <c r="H217" s="22" t="e">
        <f t="shared" si="92"/>
        <v>#VALUE!</v>
      </c>
      <c r="I217" s="22" t="e">
        <f t="shared" si="92"/>
        <v>#VALUE!</v>
      </c>
      <c r="J217" s="22" t="e">
        <f t="shared" si="92"/>
        <v>#VALUE!</v>
      </c>
      <c r="K217" s="22" t="e">
        <f t="shared" si="92"/>
        <v>#VALUE!</v>
      </c>
      <c r="L217" s="22" t="e">
        <f t="shared" si="92"/>
        <v>#VALUE!</v>
      </c>
      <c r="M217" s="22" t="e">
        <f t="shared" si="92"/>
        <v>#VALUE!</v>
      </c>
      <c r="N217" s="22" t="e">
        <f t="shared" si="92"/>
        <v>#VALUE!</v>
      </c>
      <c r="O217" s="22" t="e">
        <f t="shared" si="92"/>
        <v>#VALUE!</v>
      </c>
      <c r="P217" s="22" t="e">
        <f t="shared" si="92"/>
        <v>#VALUE!</v>
      </c>
      <c r="Q217" s="22" t="e">
        <f t="shared" si="92"/>
        <v>#VALUE!</v>
      </c>
      <c r="R217" s="22" t="e">
        <f t="shared" si="92"/>
        <v>#VALUE!</v>
      </c>
      <c r="S217" s="22" t="e">
        <f t="shared" si="92"/>
        <v>#VALUE!</v>
      </c>
      <c r="T217" s="22" t="e">
        <f t="shared" si="92"/>
        <v>#VALUE!</v>
      </c>
      <c r="U217" s="22" t="e">
        <f t="shared" si="92"/>
        <v>#VALUE!</v>
      </c>
      <c r="V217" s="22" t="e">
        <f t="shared" si="92"/>
        <v>#VALUE!</v>
      </c>
      <c r="W217" s="22" t="e">
        <f t="shared" si="92"/>
        <v>#VALUE!</v>
      </c>
      <c r="X217" s="22" t="e">
        <f t="shared" si="92"/>
        <v>#VALUE!</v>
      </c>
      <c r="Y217" s="22" t="e">
        <f t="shared" si="92"/>
        <v>#VALUE!</v>
      </c>
      <c r="Z217" s="22" t="e">
        <f t="shared" si="92"/>
        <v>#VALUE!</v>
      </c>
      <c r="AA217" s="22" t="e">
        <f t="shared" si="92"/>
        <v>#VALUE!</v>
      </c>
      <c r="AB217" s="22" t="e">
        <f t="shared" si="92"/>
        <v>#VALUE!</v>
      </c>
      <c r="AC217" s="22" t="e">
        <f t="shared" si="92"/>
        <v>#VALUE!</v>
      </c>
      <c r="AD217" s="22" t="e">
        <f t="shared" si="92"/>
        <v>#VALUE!</v>
      </c>
      <c r="AE217" s="22" t="e">
        <f t="shared" si="92"/>
        <v>#VALUE!</v>
      </c>
      <c r="AF217" s="22" t="e">
        <f t="shared" si="92"/>
        <v>#VALUE!</v>
      </c>
      <c r="AG217" s="22" t="e">
        <f t="shared" si="92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3">IF(D217&gt;$G$5,"",IF(C218=EOMONTH(DATE($C215,$D215,1),0),"",IF(C218="","",C218+1)))</f>
        <v>#VALUE!</v>
      </c>
      <c r="E218" s="22" t="e">
        <f t="shared" si="93"/>
        <v>#VALUE!</v>
      </c>
      <c r="F218" s="22" t="e">
        <f t="shared" si="93"/>
        <v>#VALUE!</v>
      </c>
      <c r="G218" s="22" t="e">
        <f t="shared" si="93"/>
        <v>#VALUE!</v>
      </c>
      <c r="H218" s="22" t="e">
        <f t="shared" si="93"/>
        <v>#VALUE!</v>
      </c>
      <c r="I218" s="22" t="e">
        <f t="shared" si="93"/>
        <v>#VALUE!</v>
      </c>
      <c r="J218" s="22" t="e">
        <f t="shared" si="93"/>
        <v>#VALUE!</v>
      </c>
      <c r="K218" s="22" t="e">
        <f t="shared" si="93"/>
        <v>#VALUE!</v>
      </c>
      <c r="L218" s="22" t="e">
        <f t="shared" si="93"/>
        <v>#VALUE!</v>
      </c>
      <c r="M218" s="22" t="e">
        <f t="shared" si="93"/>
        <v>#VALUE!</v>
      </c>
      <c r="N218" s="22" t="e">
        <f t="shared" si="93"/>
        <v>#VALUE!</v>
      </c>
      <c r="O218" s="22" t="e">
        <f t="shared" si="93"/>
        <v>#VALUE!</v>
      </c>
      <c r="P218" s="22" t="e">
        <f t="shared" si="93"/>
        <v>#VALUE!</v>
      </c>
      <c r="Q218" s="22" t="e">
        <f t="shared" si="93"/>
        <v>#VALUE!</v>
      </c>
      <c r="R218" s="22" t="e">
        <f t="shared" si="93"/>
        <v>#VALUE!</v>
      </c>
      <c r="S218" s="22" t="e">
        <f t="shared" si="93"/>
        <v>#VALUE!</v>
      </c>
      <c r="T218" s="22" t="e">
        <f t="shared" si="93"/>
        <v>#VALUE!</v>
      </c>
      <c r="U218" s="22" t="e">
        <f t="shared" si="93"/>
        <v>#VALUE!</v>
      </c>
      <c r="V218" s="22" t="e">
        <f t="shared" si="93"/>
        <v>#VALUE!</v>
      </c>
      <c r="W218" s="22" t="e">
        <f t="shared" si="93"/>
        <v>#VALUE!</v>
      </c>
      <c r="X218" s="22" t="e">
        <f t="shared" si="93"/>
        <v>#VALUE!</v>
      </c>
      <c r="Y218" s="22" t="e">
        <f t="shared" si="93"/>
        <v>#VALUE!</v>
      </c>
      <c r="Z218" s="22" t="e">
        <f t="shared" si="93"/>
        <v>#VALUE!</v>
      </c>
      <c r="AA218" s="22" t="e">
        <f t="shared" si="93"/>
        <v>#VALUE!</v>
      </c>
      <c r="AB218" s="22" t="e">
        <f t="shared" si="93"/>
        <v>#VALUE!</v>
      </c>
      <c r="AC218" s="22" t="e">
        <f t="shared" si="93"/>
        <v>#VALUE!</v>
      </c>
      <c r="AD218" s="22" t="e">
        <f t="shared" si="93"/>
        <v>#VALUE!</v>
      </c>
      <c r="AE218" s="22" t="e">
        <f t="shared" si="93"/>
        <v>#VALUE!</v>
      </c>
      <c r="AF218" s="22" t="e">
        <f t="shared" si="93"/>
        <v>#VALUE!</v>
      </c>
      <c r="AG218" s="22" t="e">
        <f t="shared" si="93"/>
        <v>#VALUE!</v>
      </c>
      <c r="AH218" s="23" t="s">
        <v>16</v>
      </c>
      <c r="AI218" s="59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49" t="str">
        <f>IFERROR(TEXT(WEEKDAY(+C218),"aaa"),"")</f>
        <v/>
      </c>
      <c r="D219" s="49" t="str">
        <f t="shared" ref="D219:AG219" si="94">IFERROR(TEXT(WEEKDAY(+D218),"aaa"),"")</f>
        <v/>
      </c>
      <c r="E219" s="49" t="str">
        <f t="shared" si="94"/>
        <v/>
      </c>
      <c r="F219" s="49" t="str">
        <f t="shared" si="94"/>
        <v/>
      </c>
      <c r="G219" s="49" t="str">
        <f t="shared" si="94"/>
        <v/>
      </c>
      <c r="H219" s="49" t="str">
        <f t="shared" si="94"/>
        <v/>
      </c>
      <c r="I219" s="49" t="str">
        <f t="shared" si="94"/>
        <v/>
      </c>
      <c r="J219" s="49" t="str">
        <f t="shared" si="94"/>
        <v/>
      </c>
      <c r="K219" s="49" t="str">
        <f t="shared" si="94"/>
        <v/>
      </c>
      <c r="L219" s="49" t="str">
        <f t="shared" si="94"/>
        <v/>
      </c>
      <c r="M219" s="49" t="str">
        <f t="shared" si="94"/>
        <v/>
      </c>
      <c r="N219" s="49" t="str">
        <f t="shared" si="94"/>
        <v/>
      </c>
      <c r="O219" s="49" t="str">
        <f t="shared" si="94"/>
        <v/>
      </c>
      <c r="P219" s="49" t="str">
        <f t="shared" si="94"/>
        <v/>
      </c>
      <c r="Q219" s="49" t="str">
        <f t="shared" si="94"/>
        <v/>
      </c>
      <c r="R219" s="49" t="str">
        <f t="shared" si="94"/>
        <v/>
      </c>
      <c r="S219" s="49" t="str">
        <f t="shared" si="94"/>
        <v/>
      </c>
      <c r="T219" s="49" t="str">
        <f t="shared" si="94"/>
        <v/>
      </c>
      <c r="U219" s="49" t="str">
        <f t="shared" si="94"/>
        <v/>
      </c>
      <c r="V219" s="49" t="str">
        <f t="shared" si="94"/>
        <v/>
      </c>
      <c r="W219" s="49" t="str">
        <f t="shared" si="94"/>
        <v/>
      </c>
      <c r="X219" s="49" t="str">
        <f t="shared" si="94"/>
        <v/>
      </c>
      <c r="Y219" s="49" t="str">
        <f t="shared" si="94"/>
        <v/>
      </c>
      <c r="Z219" s="49" t="str">
        <f t="shared" si="94"/>
        <v/>
      </c>
      <c r="AA219" s="49" t="str">
        <f t="shared" si="94"/>
        <v/>
      </c>
      <c r="AB219" s="49" t="str">
        <f t="shared" si="94"/>
        <v/>
      </c>
      <c r="AC219" s="49" t="str">
        <f t="shared" si="94"/>
        <v/>
      </c>
      <c r="AD219" s="49" t="str">
        <f t="shared" si="94"/>
        <v/>
      </c>
      <c r="AE219" s="49" t="str">
        <f t="shared" si="94"/>
        <v/>
      </c>
      <c r="AF219" s="49" t="str">
        <f t="shared" si="94"/>
        <v/>
      </c>
      <c r="AG219" s="49" t="str">
        <f t="shared" si="94"/>
        <v/>
      </c>
      <c r="AH219" s="23" t="s">
        <v>18</v>
      </c>
      <c r="AI219" s="59">
        <f>+COUNTIF(C220:AG220,"夏休")+COUNTIF(C220:AG220,"冬休")+COUNTIF(C220:AG220,"中止")</f>
        <v>0</v>
      </c>
      <c r="AL219" s="58"/>
    </row>
    <row r="220" spans="2:38" s="25" customFormat="1" ht="13.5" customHeight="1" x14ac:dyDescent="0.15">
      <c r="B220" s="83" t="s">
        <v>17</v>
      </c>
      <c r="C220" s="85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104"/>
      <c r="AH220" s="26" t="s">
        <v>2</v>
      </c>
      <c r="AI220" s="27">
        <f>COUNT(C218:AG218)-AI219</f>
        <v>0</v>
      </c>
      <c r="AL220" s="58"/>
    </row>
    <row r="221" spans="2:38" s="25" customFormat="1" ht="13.5" customHeight="1" x14ac:dyDescent="0.15">
      <c r="B221" s="84"/>
      <c r="C221" s="85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104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58"/>
    </row>
    <row r="222" spans="2:38" s="25" customFormat="1" ht="13.5" customHeight="1" x14ac:dyDescent="0.15">
      <c r="B222" s="105" t="s">
        <v>0</v>
      </c>
      <c r="C222" s="106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9"/>
      <c r="AH222" s="26" t="s">
        <v>8</v>
      </c>
      <c r="AI222" s="29" t="e">
        <f>+AI221/AI220</f>
        <v>#DIV/0!</v>
      </c>
      <c r="AL222" s="58"/>
    </row>
    <row r="223" spans="2:38" s="25" customFormat="1" x14ac:dyDescent="0.15">
      <c r="B223" s="105"/>
      <c r="C223" s="106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9"/>
      <c r="AH223" s="26" t="s">
        <v>9</v>
      </c>
      <c r="AI223" s="27">
        <f>+COUNTA(C224:AG225)</f>
        <v>0</v>
      </c>
      <c r="AL223" s="58"/>
    </row>
    <row r="224" spans="2:38" s="25" customFormat="1" x14ac:dyDescent="0.15">
      <c r="B224" s="110" t="s">
        <v>7</v>
      </c>
      <c r="C224" s="112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14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111"/>
      <c r="C225" s="113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15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7" t="str">
        <f>IF(7&gt;AI220,"対象外",IF(AL224&gt;=AI218,"OK","NG"))</f>
        <v>対象外</v>
      </c>
    </row>
    <row r="226" spans="2:38" hidden="1" x14ac:dyDescent="0.15">
      <c r="B226" s="60" t="s">
        <v>33</v>
      </c>
      <c r="C226" s="44" t="e">
        <f t="shared" ref="C226:AG226" si="95">IF(AND(DAY(C218)&gt;=22,DAY(C218)&lt;=28,C219="土"),1,0)</f>
        <v>#VALUE!</v>
      </c>
      <c r="D226" s="44" t="e">
        <f t="shared" si="95"/>
        <v>#VALUE!</v>
      </c>
      <c r="E226" s="44" t="e">
        <f t="shared" si="95"/>
        <v>#VALUE!</v>
      </c>
      <c r="F226" s="44" t="e">
        <f t="shared" si="95"/>
        <v>#VALUE!</v>
      </c>
      <c r="G226" s="44" t="e">
        <f t="shared" si="95"/>
        <v>#VALUE!</v>
      </c>
      <c r="H226" s="44" t="e">
        <f t="shared" si="95"/>
        <v>#VALUE!</v>
      </c>
      <c r="I226" s="44" t="e">
        <f t="shared" si="95"/>
        <v>#VALUE!</v>
      </c>
      <c r="J226" s="44" t="e">
        <f t="shared" si="95"/>
        <v>#VALUE!</v>
      </c>
      <c r="K226" s="44" t="e">
        <f t="shared" si="95"/>
        <v>#VALUE!</v>
      </c>
      <c r="L226" s="44" t="e">
        <f t="shared" si="95"/>
        <v>#VALUE!</v>
      </c>
      <c r="M226" s="44" t="e">
        <f t="shared" si="95"/>
        <v>#VALUE!</v>
      </c>
      <c r="N226" s="44" t="e">
        <f t="shared" si="95"/>
        <v>#VALUE!</v>
      </c>
      <c r="O226" s="44" t="e">
        <f t="shared" si="95"/>
        <v>#VALUE!</v>
      </c>
      <c r="P226" s="44" t="e">
        <f t="shared" si="95"/>
        <v>#VALUE!</v>
      </c>
      <c r="Q226" s="44" t="e">
        <f t="shared" si="95"/>
        <v>#VALUE!</v>
      </c>
      <c r="R226" s="44" t="e">
        <f t="shared" si="95"/>
        <v>#VALUE!</v>
      </c>
      <c r="S226" s="44" t="e">
        <f t="shared" si="95"/>
        <v>#VALUE!</v>
      </c>
      <c r="T226" s="44" t="e">
        <f t="shared" si="95"/>
        <v>#VALUE!</v>
      </c>
      <c r="U226" s="44" t="e">
        <f t="shared" si="95"/>
        <v>#VALUE!</v>
      </c>
      <c r="V226" s="44" t="e">
        <f t="shared" si="95"/>
        <v>#VALUE!</v>
      </c>
      <c r="W226" s="44" t="e">
        <f t="shared" si="95"/>
        <v>#VALUE!</v>
      </c>
      <c r="X226" s="44" t="e">
        <f t="shared" si="95"/>
        <v>#VALUE!</v>
      </c>
      <c r="Y226" s="44" t="e">
        <f t="shared" si="95"/>
        <v>#VALUE!</v>
      </c>
      <c r="Z226" s="44" t="e">
        <f t="shared" si="95"/>
        <v>#VALUE!</v>
      </c>
      <c r="AA226" s="44" t="e">
        <f t="shared" si="95"/>
        <v>#VALUE!</v>
      </c>
      <c r="AB226" s="44" t="e">
        <f t="shared" si="95"/>
        <v>#VALUE!</v>
      </c>
      <c r="AC226" s="44" t="e">
        <f t="shared" si="95"/>
        <v>#VALUE!</v>
      </c>
      <c r="AD226" s="44" t="e">
        <f t="shared" si="95"/>
        <v>#VALUE!</v>
      </c>
      <c r="AE226" s="44" t="e">
        <f t="shared" si="95"/>
        <v>#VALUE!</v>
      </c>
      <c r="AF226" s="44" t="e">
        <f t="shared" si="95"/>
        <v>#VALUE!</v>
      </c>
      <c r="AG226" s="44" t="e">
        <f t="shared" si="95"/>
        <v>#VALUE!</v>
      </c>
      <c r="AH226" s="45" t="s">
        <v>19</v>
      </c>
      <c r="AI226" s="46">
        <f>_xlfn.AGGREGATE(9,6,C226:AG226)</f>
        <v>0</v>
      </c>
      <c r="AJ226" s="28"/>
    </row>
    <row r="227" spans="2:38" hidden="1" x14ac:dyDescent="0.15">
      <c r="B227" s="60" t="s">
        <v>34</v>
      </c>
      <c r="C227" s="47" t="e">
        <f t="shared" ref="C227:AG227" si="96">IF(AND(DAY(C218)&gt;=22,DAY(C218)&lt;=28,C219="土",OR(C224="休",C224="雨")),1,0)</f>
        <v>#VALUE!</v>
      </c>
      <c r="D227" s="47" t="e">
        <f t="shared" si="96"/>
        <v>#VALUE!</v>
      </c>
      <c r="E227" s="47" t="e">
        <f t="shared" si="96"/>
        <v>#VALUE!</v>
      </c>
      <c r="F227" s="47" t="e">
        <f t="shared" si="96"/>
        <v>#VALUE!</v>
      </c>
      <c r="G227" s="47" t="e">
        <f t="shared" si="96"/>
        <v>#VALUE!</v>
      </c>
      <c r="H227" s="47" t="e">
        <f t="shared" si="96"/>
        <v>#VALUE!</v>
      </c>
      <c r="I227" s="47" t="e">
        <f t="shared" si="96"/>
        <v>#VALUE!</v>
      </c>
      <c r="J227" s="47" t="e">
        <f t="shared" si="96"/>
        <v>#VALUE!</v>
      </c>
      <c r="K227" s="47" t="e">
        <f t="shared" si="96"/>
        <v>#VALUE!</v>
      </c>
      <c r="L227" s="47" t="e">
        <f t="shared" si="96"/>
        <v>#VALUE!</v>
      </c>
      <c r="M227" s="47" t="e">
        <f t="shared" si="96"/>
        <v>#VALUE!</v>
      </c>
      <c r="N227" s="47" t="e">
        <f t="shared" si="96"/>
        <v>#VALUE!</v>
      </c>
      <c r="O227" s="47" t="e">
        <f t="shared" si="96"/>
        <v>#VALUE!</v>
      </c>
      <c r="P227" s="47" t="e">
        <f t="shared" si="96"/>
        <v>#VALUE!</v>
      </c>
      <c r="Q227" s="47" t="e">
        <f t="shared" si="96"/>
        <v>#VALUE!</v>
      </c>
      <c r="R227" s="47" t="e">
        <f t="shared" si="96"/>
        <v>#VALUE!</v>
      </c>
      <c r="S227" s="47" t="e">
        <f t="shared" si="96"/>
        <v>#VALUE!</v>
      </c>
      <c r="T227" s="47" t="e">
        <f t="shared" si="96"/>
        <v>#VALUE!</v>
      </c>
      <c r="U227" s="47" t="e">
        <f t="shared" si="96"/>
        <v>#VALUE!</v>
      </c>
      <c r="V227" s="47" t="e">
        <f t="shared" si="96"/>
        <v>#VALUE!</v>
      </c>
      <c r="W227" s="47" t="e">
        <f t="shared" si="96"/>
        <v>#VALUE!</v>
      </c>
      <c r="X227" s="47" t="e">
        <f t="shared" si="96"/>
        <v>#VALUE!</v>
      </c>
      <c r="Y227" s="47" t="e">
        <f t="shared" si="96"/>
        <v>#VALUE!</v>
      </c>
      <c r="Z227" s="47" t="e">
        <f t="shared" si="96"/>
        <v>#VALUE!</v>
      </c>
      <c r="AA227" s="47" t="e">
        <f t="shared" si="96"/>
        <v>#VALUE!</v>
      </c>
      <c r="AB227" s="47" t="e">
        <f t="shared" si="96"/>
        <v>#VALUE!</v>
      </c>
      <c r="AC227" s="47" t="e">
        <f t="shared" si="96"/>
        <v>#VALUE!</v>
      </c>
      <c r="AD227" s="47" t="e">
        <f t="shared" si="96"/>
        <v>#VALUE!</v>
      </c>
      <c r="AE227" s="47" t="e">
        <f t="shared" si="96"/>
        <v>#VALUE!</v>
      </c>
      <c r="AF227" s="47" t="e">
        <f t="shared" si="96"/>
        <v>#VALUE!</v>
      </c>
      <c r="AG227" s="47" t="e">
        <f t="shared" si="96"/>
        <v>#VALUE!</v>
      </c>
      <c r="AH227" s="48" t="s">
        <v>20</v>
      </c>
      <c r="AI227" s="46">
        <f>_xlfn.AGGREGATE(9,6,C227:AG227)</f>
        <v>0</v>
      </c>
      <c r="AJ227" s="28"/>
    </row>
    <row r="228" spans="2:38" hidden="1" x14ac:dyDescent="0.15">
      <c r="B228" s="60" t="s">
        <v>35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7">IF(AND(DAY(E218)&gt;=8,DAY(E218)&lt;=14,E219="土"),1,0)</f>
        <v>#VALUE!</v>
      </c>
      <c r="F228" s="44" t="e">
        <f>IF(AND(DAY(F218)&gt;=8,DAY(F218)&lt;=14,F219="土"),1,0)</f>
        <v>#VALUE!</v>
      </c>
      <c r="G228" s="44" t="e">
        <f>IF(AND(DAY(G218)&gt;=8,DAY(G218)&lt;=14,G219="土"),1,0)</f>
        <v>#VALUE!</v>
      </c>
      <c r="H228" s="44" t="e">
        <f t="shared" si="97"/>
        <v>#VALUE!</v>
      </c>
      <c r="I228" s="44" t="e">
        <f t="shared" si="97"/>
        <v>#VALUE!</v>
      </c>
      <c r="J228" s="44" t="e">
        <f t="shared" si="97"/>
        <v>#VALUE!</v>
      </c>
      <c r="K228" s="44" t="e">
        <f t="shared" si="97"/>
        <v>#VALUE!</v>
      </c>
      <c r="L228" s="44" t="e">
        <f t="shared" si="97"/>
        <v>#VALUE!</v>
      </c>
      <c r="M228" s="44" t="e">
        <f t="shared" si="97"/>
        <v>#VALUE!</v>
      </c>
      <c r="N228" s="44" t="e">
        <f t="shared" si="97"/>
        <v>#VALUE!</v>
      </c>
      <c r="O228" s="44" t="e">
        <f t="shared" si="97"/>
        <v>#VALUE!</v>
      </c>
      <c r="P228" s="44" t="e">
        <f t="shared" si="97"/>
        <v>#VALUE!</v>
      </c>
      <c r="Q228" s="44" t="e">
        <f t="shared" si="97"/>
        <v>#VALUE!</v>
      </c>
      <c r="R228" s="44" t="e">
        <f t="shared" si="97"/>
        <v>#VALUE!</v>
      </c>
      <c r="S228" s="44" t="e">
        <f t="shared" si="97"/>
        <v>#VALUE!</v>
      </c>
      <c r="T228" s="44" t="e">
        <f t="shared" si="97"/>
        <v>#VALUE!</v>
      </c>
      <c r="U228" s="44" t="e">
        <f t="shared" si="97"/>
        <v>#VALUE!</v>
      </c>
      <c r="V228" s="44" t="e">
        <f t="shared" si="97"/>
        <v>#VALUE!</v>
      </c>
      <c r="W228" s="44" t="e">
        <f t="shared" si="97"/>
        <v>#VALUE!</v>
      </c>
      <c r="X228" s="44" t="e">
        <f t="shared" si="97"/>
        <v>#VALUE!</v>
      </c>
      <c r="Y228" s="44" t="e">
        <f t="shared" si="97"/>
        <v>#VALUE!</v>
      </c>
      <c r="Z228" s="44" t="e">
        <f t="shared" si="97"/>
        <v>#VALUE!</v>
      </c>
      <c r="AA228" s="44" t="e">
        <f t="shared" si="97"/>
        <v>#VALUE!</v>
      </c>
      <c r="AB228" s="44" t="e">
        <f t="shared" si="97"/>
        <v>#VALUE!</v>
      </c>
      <c r="AC228" s="44" t="e">
        <f t="shared" si="97"/>
        <v>#VALUE!</v>
      </c>
      <c r="AD228" s="44" t="e">
        <f t="shared" si="97"/>
        <v>#VALUE!</v>
      </c>
      <c r="AE228" s="44" t="e">
        <f t="shared" si="97"/>
        <v>#VALUE!</v>
      </c>
      <c r="AF228" s="44" t="e">
        <f t="shared" si="97"/>
        <v>#VALUE!</v>
      </c>
      <c r="AG228" s="44" t="e">
        <f t="shared" si="97"/>
        <v>#VALUE!</v>
      </c>
      <c r="AH228" s="45" t="s">
        <v>19</v>
      </c>
      <c r="AI228" s="46">
        <f>_xlfn.AGGREGATE(9,6,C228:AG228)</f>
        <v>0</v>
      </c>
      <c r="AJ228" s="28"/>
    </row>
    <row r="229" spans="2:38" hidden="1" x14ac:dyDescent="0.15">
      <c r="B229" s="60" t="s">
        <v>36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8">IF(AND(DAY(E218)&gt;=8,DAY(E218)&lt;=14,E219="土",OR(E224="休",E224="雨")),1,0)</f>
        <v>#VALUE!</v>
      </c>
      <c r="F229" s="47" t="e">
        <f>IF(AND(DAY(F218)&gt;=8,DAY(F218)&lt;=14,F219="土",OR(F224="休",F224="雨")),1,0)</f>
        <v>#VALUE!</v>
      </c>
      <c r="G229" s="47" t="e">
        <f>IF(AND(DAY(G218)&gt;=8,DAY(G218)&lt;=14,G219="土",OR(G224="休",G224="雨")),1,0)</f>
        <v>#VALUE!</v>
      </c>
      <c r="H229" s="47" t="e">
        <f t="shared" si="98"/>
        <v>#VALUE!</v>
      </c>
      <c r="I229" s="47" t="e">
        <f t="shared" si="98"/>
        <v>#VALUE!</v>
      </c>
      <c r="J229" s="47" t="e">
        <f t="shared" si="98"/>
        <v>#VALUE!</v>
      </c>
      <c r="K229" s="47" t="e">
        <f t="shared" si="98"/>
        <v>#VALUE!</v>
      </c>
      <c r="L229" s="47" t="e">
        <f t="shared" si="98"/>
        <v>#VALUE!</v>
      </c>
      <c r="M229" s="47" t="e">
        <f t="shared" si="98"/>
        <v>#VALUE!</v>
      </c>
      <c r="N229" s="47" t="e">
        <f t="shared" si="98"/>
        <v>#VALUE!</v>
      </c>
      <c r="O229" s="47" t="e">
        <f t="shared" si="98"/>
        <v>#VALUE!</v>
      </c>
      <c r="P229" s="47" t="e">
        <f t="shared" si="98"/>
        <v>#VALUE!</v>
      </c>
      <c r="Q229" s="47" t="e">
        <f t="shared" si="98"/>
        <v>#VALUE!</v>
      </c>
      <c r="R229" s="47" t="e">
        <f t="shared" si="98"/>
        <v>#VALUE!</v>
      </c>
      <c r="S229" s="47" t="e">
        <f t="shared" si="98"/>
        <v>#VALUE!</v>
      </c>
      <c r="T229" s="47" t="e">
        <f t="shared" si="98"/>
        <v>#VALUE!</v>
      </c>
      <c r="U229" s="47" t="e">
        <f t="shared" si="98"/>
        <v>#VALUE!</v>
      </c>
      <c r="V229" s="47" t="e">
        <f t="shared" si="98"/>
        <v>#VALUE!</v>
      </c>
      <c r="W229" s="47" t="e">
        <f t="shared" si="98"/>
        <v>#VALUE!</v>
      </c>
      <c r="X229" s="47" t="e">
        <f t="shared" si="98"/>
        <v>#VALUE!</v>
      </c>
      <c r="Y229" s="47" t="e">
        <f t="shared" si="98"/>
        <v>#VALUE!</v>
      </c>
      <c r="Z229" s="47" t="e">
        <f t="shared" si="98"/>
        <v>#VALUE!</v>
      </c>
      <c r="AA229" s="47" t="e">
        <f t="shared" si="98"/>
        <v>#VALUE!</v>
      </c>
      <c r="AB229" s="47" t="e">
        <f t="shared" si="98"/>
        <v>#VALUE!</v>
      </c>
      <c r="AC229" s="47" t="e">
        <f t="shared" si="98"/>
        <v>#VALUE!</v>
      </c>
      <c r="AD229" s="47" t="e">
        <f t="shared" si="98"/>
        <v>#VALUE!</v>
      </c>
      <c r="AE229" s="47" t="e">
        <f t="shared" si="98"/>
        <v>#VALUE!</v>
      </c>
      <c r="AF229" s="47" t="e">
        <f t="shared" si="98"/>
        <v>#VALUE!</v>
      </c>
      <c r="AG229" s="47" t="e">
        <f t="shared" si="98"/>
        <v>#VALUE!</v>
      </c>
      <c r="AH229" s="48" t="s">
        <v>20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58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116" t="e">
        <f>C234</f>
        <v>#VALUE!</v>
      </c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2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9">C233+1</f>
        <v>#VALUE!</v>
      </c>
      <c r="E233" s="22" t="e">
        <f t="shared" si="99"/>
        <v>#VALUE!</v>
      </c>
      <c r="F233" s="22" t="e">
        <f t="shared" si="99"/>
        <v>#VALUE!</v>
      </c>
      <c r="G233" s="22" t="e">
        <f t="shared" si="99"/>
        <v>#VALUE!</v>
      </c>
      <c r="H233" s="22" t="e">
        <f t="shared" si="99"/>
        <v>#VALUE!</v>
      </c>
      <c r="I233" s="22" t="e">
        <f t="shared" si="99"/>
        <v>#VALUE!</v>
      </c>
      <c r="J233" s="22" t="e">
        <f t="shared" si="99"/>
        <v>#VALUE!</v>
      </c>
      <c r="K233" s="22" t="e">
        <f t="shared" si="99"/>
        <v>#VALUE!</v>
      </c>
      <c r="L233" s="22" t="e">
        <f t="shared" si="99"/>
        <v>#VALUE!</v>
      </c>
      <c r="M233" s="22" t="e">
        <f t="shared" si="99"/>
        <v>#VALUE!</v>
      </c>
      <c r="N233" s="22" t="e">
        <f t="shared" si="99"/>
        <v>#VALUE!</v>
      </c>
      <c r="O233" s="22" t="e">
        <f t="shared" si="99"/>
        <v>#VALUE!</v>
      </c>
      <c r="P233" s="22" t="e">
        <f t="shared" si="99"/>
        <v>#VALUE!</v>
      </c>
      <c r="Q233" s="22" t="e">
        <f t="shared" si="99"/>
        <v>#VALUE!</v>
      </c>
      <c r="R233" s="22" t="e">
        <f t="shared" si="99"/>
        <v>#VALUE!</v>
      </c>
      <c r="S233" s="22" t="e">
        <f t="shared" si="99"/>
        <v>#VALUE!</v>
      </c>
      <c r="T233" s="22" t="e">
        <f t="shared" si="99"/>
        <v>#VALUE!</v>
      </c>
      <c r="U233" s="22" t="e">
        <f t="shared" si="99"/>
        <v>#VALUE!</v>
      </c>
      <c r="V233" s="22" t="e">
        <f t="shared" si="99"/>
        <v>#VALUE!</v>
      </c>
      <c r="W233" s="22" t="e">
        <f t="shared" si="99"/>
        <v>#VALUE!</v>
      </c>
      <c r="X233" s="22" t="e">
        <f t="shared" si="99"/>
        <v>#VALUE!</v>
      </c>
      <c r="Y233" s="22" t="e">
        <f t="shared" si="99"/>
        <v>#VALUE!</v>
      </c>
      <c r="Z233" s="22" t="e">
        <f t="shared" si="99"/>
        <v>#VALUE!</v>
      </c>
      <c r="AA233" s="22" t="e">
        <f t="shared" si="99"/>
        <v>#VALUE!</v>
      </c>
      <c r="AB233" s="22" t="e">
        <f t="shared" si="99"/>
        <v>#VALUE!</v>
      </c>
      <c r="AC233" s="22" t="e">
        <f t="shared" si="99"/>
        <v>#VALUE!</v>
      </c>
      <c r="AD233" s="22" t="e">
        <f t="shared" si="99"/>
        <v>#VALUE!</v>
      </c>
      <c r="AE233" s="22" t="e">
        <f t="shared" si="99"/>
        <v>#VALUE!</v>
      </c>
      <c r="AF233" s="22" t="e">
        <f t="shared" si="99"/>
        <v>#VALUE!</v>
      </c>
      <c r="AG233" s="22" t="e">
        <f t="shared" si="99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100">IF(D233&gt;$G$5,"",IF(C234=EOMONTH(DATE($C231,$D231,1),0),"",IF(C234="","",C234+1)))</f>
        <v>#VALUE!</v>
      </c>
      <c r="E234" s="22" t="e">
        <f t="shared" si="100"/>
        <v>#VALUE!</v>
      </c>
      <c r="F234" s="22" t="e">
        <f t="shared" si="100"/>
        <v>#VALUE!</v>
      </c>
      <c r="G234" s="22" t="e">
        <f t="shared" si="100"/>
        <v>#VALUE!</v>
      </c>
      <c r="H234" s="22" t="e">
        <f t="shared" si="100"/>
        <v>#VALUE!</v>
      </c>
      <c r="I234" s="22" t="e">
        <f t="shared" si="100"/>
        <v>#VALUE!</v>
      </c>
      <c r="J234" s="22" t="e">
        <f t="shared" si="100"/>
        <v>#VALUE!</v>
      </c>
      <c r="K234" s="22" t="e">
        <f t="shared" si="100"/>
        <v>#VALUE!</v>
      </c>
      <c r="L234" s="22" t="e">
        <f t="shared" si="100"/>
        <v>#VALUE!</v>
      </c>
      <c r="M234" s="22" t="e">
        <f t="shared" si="100"/>
        <v>#VALUE!</v>
      </c>
      <c r="N234" s="22" t="e">
        <f t="shared" si="100"/>
        <v>#VALUE!</v>
      </c>
      <c r="O234" s="22" t="e">
        <f t="shared" si="100"/>
        <v>#VALUE!</v>
      </c>
      <c r="P234" s="22" t="e">
        <f t="shared" si="100"/>
        <v>#VALUE!</v>
      </c>
      <c r="Q234" s="22" t="e">
        <f t="shared" si="100"/>
        <v>#VALUE!</v>
      </c>
      <c r="R234" s="22" t="e">
        <f t="shared" si="100"/>
        <v>#VALUE!</v>
      </c>
      <c r="S234" s="22" t="e">
        <f t="shared" si="100"/>
        <v>#VALUE!</v>
      </c>
      <c r="T234" s="22" t="e">
        <f t="shared" si="100"/>
        <v>#VALUE!</v>
      </c>
      <c r="U234" s="22" t="e">
        <f t="shared" si="100"/>
        <v>#VALUE!</v>
      </c>
      <c r="V234" s="22" t="e">
        <f t="shared" si="100"/>
        <v>#VALUE!</v>
      </c>
      <c r="W234" s="22" t="e">
        <f t="shared" si="100"/>
        <v>#VALUE!</v>
      </c>
      <c r="X234" s="22" t="e">
        <f t="shared" si="100"/>
        <v>#VALUE!</v>
      </c>
      <c r="Y234" s="22" t="e">
        <f t="shared" si="100"/>
        <v>#VALUE!</v>
      </c>
      <c r="Z234" s="22" t="e">
        <f t="shared" si="100"/>
        <v>#VALUE!</v>
      </c>
      <c r="AA234" s="22" t="e">
        <f t="shared" si="100"/>
        <v>#VALUE!</v>
      </c>
      <c r="AB234" s="22" t="e">
        <f t="shared" si="100"/>
        <v>#VALUE!</v>
      </c>
      <c r="AC234" s="22" t="e">
        <f t="shared" si="100"/>
        <v>#VALUE!</v>
      </c>
      <c r="AD234" s="22" t="e">
        <f t="shared" si="100"/>
        <v>#VALUE!</v>
      </c>
      <c r="AE234" s="22" t="e">
        <f t="shared" si="100"/>
        <v>#VALUE!</v>
      </c>
      <c r="AF234" s="22" t="e">
        <f t="shared" si="100"/>
        <v>#VALUE!</v>
      </c>
      <c r="AG234" s="22" t="e">
        <f t="shared" si="100"/>
        <v>#VALUE!</v>
      </c>
      <c r="AH234" s="23" t="s">
        <v>16</v>
      </c>
      <c r="AI234" s="59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49" t="str">
        <f>IFERROR(TEXT(WEEKDAY(+C234),"aaa"),"")</f>
        <v/>
      </c>
      <c r="D235" s="49" t="str">
        <f t="shared" ref="D235:AG235" si="101">IFERROR(TEXT(WEEKDAY(+D234),"aaa"),"")</f>
        <v/>
      </c>
      <c r="E235" s="49" t="str">
        <f t="shared" si="101"/>
        <v/>
      </c>
      <c r="F235" s="49" t="str">
        <f t="shared" si="101"/>
        <v/>
      </c>
      <c r="G235" s="49" t="str">
        <f t="shared" si="101"/>
        <v/>
      </c>
      <c r="H235" s="49" t="str">
        <f t="shared" si="101"/>
        <v/>
      </c>
      <c r="I235" s="49" t="str">
        <f t="shared" si="101"/>
        <v/>
      </c>
      <c r="J235" s="49" t="str">
        <f t="shared" si="101"/>
        <v/>
      </c>
      <c r="K235" s="49" t="str">
        <f t="shared" si="101"/>
        <v/>
      </c>
      <c r="L235" s="49" t="str">
        <f t="shared" si="101"/>
        <v/>
      </c>
      <c r="M235" s="49" t="str">
        <f t="shared" si="101"/>
        <v/>
      </c>
      <c r="N235" s="49" t="str">
        <f t="shared" si="101"/>
        <v/>
      </c>
      <c r="O235" s="49" t="str">
        <f t="shared" si="101"/>
        <v/>
      </c>
      <c r="P235" s="49" t="str">
        <f t="shared" si="101"/>
        <v/>
      </c>
      <c r="Q235" s="49" t="str">
        <f t="shared" si="101"/>
        <v/>
      </c>
      <c r="R235" s="49" t="str">
        <f t="shared" si="101"/>
        <v/>
      </c>
      <c r="S235" s="49" t="str">
        <f t="shared" si="101"/>
        <v/>
      </c>
      <c r="T235" s="49" t="str">
        <f t="shared" si="101"/>
        <v/>
      </c>
      <c r="U235" s="49" t="str">
        <f t="shared" si="101"/>
        <v/>
      </c>
      <c r="V235" s="49" t="str">
        <f t="shared" si="101"/>
        <v/>
      </c>
      <c r="W235" s="49" t="str">
        <f t="shared" si="101"/>
        <v/>
      </c>
      <c r="X235" s="49" t="str">
        <f t="shared" si="101"/>
        <v/>
      </c>
      <c r="Y235" s="49" t="str">
        <f t="shared" si="101"/>
        <v/>
      </c>
      <c r="Z235" s="49" t="str">
        <f t="shared" si="101"/>
        <v/>
      </c>
      <c r="AA235" s="49" t="str">
        <f t="shared" si="101"/>
        <v/>
      </c>
      <c r="AB235" s="49" t="str">
        <f t="shared" si="101"/>
        <v/>
      </c>
      <c r="AC235" s="49" t="str">
        <f t="shared" si="101"/>
        <v/>
      </c>
      <c r="AD235" s="49" t="str">
        <f t="shared" si="101"/>
        <v/>
      </c>
      <c r="AE235" s="49" t="str">
        <f t="shared" si="101"/>
        <v/>
      </c>
      <c r="AF235" s="49" t="str">
        <f t="shared" si="101"/>
        <v/>
      </c>
      <c r="AG235" s="49" t="str">
        <f t="shared" si="101"/>
        <v/>
      </c>
      <c r="AH235" s="23" t="s">
        <v>18</v>
      </c>
      <c r="AI235" s="59">
        <f>+COUNTIF(C236:AG236,"夏休")+COUNTIF(C236:AG236,"冬休")+COUNTIF(C236:AG236,"中止")</f>
        <v>0</v>
      </c>
      <c r="AL235" s="58"/>
    </row>
    <row r="236" spans="2:38" s="25" customFormat="1" ht="13.5" customHeight="1" x14ac:dyDescent="0.15">
      <c r="B236" s="83" t="s">
        <v>17</v>
      </c>
      <c r="C236" s="85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104"/>
      <c r="AH236" s="26" t="s">
        <v>2</v>
      </c>
      <c r="AI236" s="27">
        <f>COUNT(C234:AG234)-AI235</f>
        <v>0</v>
      </c>
      <c r="AL236" s="58"/>
    </row>
    <row r="237" spans="2:38" s="25" customFormat="1" ht="13.5" customHeight="1" x14ac:dyDescent="0.15">
      <c r="B237" s="84"/>
      <c r="C237" s="85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104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58"/>
    </row>
    <row r="238" spans="2:38" s="25" customFormat="1" ht="13.5" customHeight="1" x14ac:dyDescent="0.15">
      <c r="B238" s="105" t="s">
        <v>0</v>
      </c>
      <c r="C238" s="106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  <c r="AA238" s="103"/>
      <c r="AB238" s="103"/>
      <c r="AC238" s="103"/>
      <c r="AD238" s="103"/>
      <c r="AE238" s="103"/>
      <c r="AF238" s="103"/>
      <c r="AG238" s="109"/>
      <c r="AH238" s="26" t="s">
        <v>8</v>
      </c>
      <c r="AI238" s="29" t="e">
        <f>+AI237/AI236</f>
        <v>#DIV/0!</v>
      </c>
      <c r="AL238" s="58"/>
    </row>
    <row r="239" spans="2:38" s="25" customFormat="1" x14ac:dyDescent="0.15">
      <c r="B239" s="105"/>
      <c r="C239" s="106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9"/>
      <c r="AH239" s="26" t="s">
        <v>9</v>
      </c>
      <c r="AI239" s="27">
        <f>+COUNTA(C240:AG241)</f>
        <v>0</v>
      </c>
      <c r="AL239" s="58"/>
    </row>
    <row r="240" spans="2:38" s="25" customFormat="1" x14ac:dyDescent="0.15">
      <c r="B240" s="110" t="s">
        <v>7</v>
      </c>
      <c r="C240" s="112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14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111"/>
      <c r="C241" s="113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15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7" t="str">
        <f>IF(7&gt;AI236,"対象外",IF(AL240&gt;=AI234,"OK","NG"))</f>
        <v>対象外</v>
      </c>
    </row>
    <row r="242" spans="2:38" hidden="1" x14ac:dyDescent="0.15">
      <c r="B242" s="60" t="s">
        <v>33</v>
      </c>
      <c r="C242" s="44" t="e">
        <f t="shared" ref="C242:AG242" si="102">IF(AND(DAY(C234)&gt;=22,DAY(C234)&lt;=28,C235="土"),1,0)</f>
        <v>#VALUE!</v>
      </c>
      <c r="D242" s="44" t="e">
        <f t="shared" si="102"/>
        <v>#VALUE!</v>
      </c>
      <c r="E242" s="44" t="e">
        <f t="shared" si="102"/>
        <v>#VALUE!</v>
      </c>
      <c r="F242" s="44" t="e">
        <f t="shared" si="102"/>
        <v>#VALUE!</v>
      </c>
      <c r="G242" s="44" t="e">
        <f t="shared" si="102"/>
        <v>#VALUE!</v>
      </c>
      <c r="H242" s="44" t="e">
        <f t="shared" si="102"/>
        <v>#VALUE!</v>
      </c>
      <c r="I242" s="44" t="e">
        <f t="shared" si="102"/>
        <v>#VALUE!</v>
      </c>
      <c r="J242" s="44" t="e">
        <f t="shared" si="102"/>
        <v>#VALUE!</v>
      </c>
      <c r="K242" s="44" t="e">
        <f t="shared" si="102"/>
        <v>#VALUE!</v>
      </c>
      <c r="L242" s="44" t="e">
        <f t="shared" si="102"/>
        <v>#VALUE!</v>
      </c>
      <c r="M242" s="44" t="e">
        <f t="shared" si="102"/>
        <v>#VALUE!</v>
      </c>
      <c r="N242" s="44" t="e">
        <f t="shared" si="102"/>
        <v>#VALUE!</v>
      </c>
      <c r="O242" s="44" t="e">
        <f t="shared" si="102"/>
        <v>#VALUE!</v>
      </c>
      <c r="P242" s="44" t="e">
        <f t="shared" si="102"/>
        <v>#VALUE!</v>
      </c>
      <c r="Q242" s="44" t="e">
        <f t="shared" si="102"/>
        <v>#VALUE!</v>
      </c>
      <c r="R242" s="44" t="e">
        <f t="shared" si="102"/>
        <v>#VALUE!</v>
      </c>
      <c r="S242" s="44" t="e">
        <f t="shared" si="102"/>
        <v>#VALUE!</v>
      </c>
      <c r="T242" s="44" t="e">
        <f t="shared" si="102"/>
        <v>#VALUE!</v>
      </c>
      <c r="U242" s="44" t="e">
        <f t="shared" si="102"/>
        <v>#VALUE!</v>
      </c>
      <c r="V242" s="44" t="e">
        <f t="shared" si="102"/>
        <v>#VALUE!</v>
      </c>
      <c r="W242" s="44" t="e">
        <f t="shared" si="102"/>
        <v>#VALUE!</v>
      </c>
      <c r="X242" s="44" t="e">
        <f t="shared" si="102"/>
        <v>#VALUE!</v>
      </c>
      <c r="Y242" s="44" t="e">
        <f t="shared" si="102"/>
        <v>#VALUE!</v>
      </c>
      <c r="Z242" s="44" t="e">
        <f t="shared" si="102"/>
        <v>#VALUE!</v>
      </c>
      <c r="AA242" s="44" t="e">
        <f t="shared" si="102"/>
        <v>#VALUE!</v>
      </c>
      <c r="AB242" s="44" t="e">
        <f t="shared" si="102"/>
        <v>#VALUE!</v>
      </c>
      <c r="AC242" s="44" t="e">
        <f t="shared" si="102"/>
        <v>#VALUE!</v>
      </c>
      <c r="AD242" s="44" t="e">
        <f t="shared" si="102"/>
        <v>#VALUE!</v>
      </c>
      <c r="AE242" s="44" t="e">
        <f t="shared" si="102"/>
        <v>#VALUE!</v>
      </c>
      <c r="AF242" s="44" t="e">
        <f t="shared" si="102"/>
        <v>#VALUE!</v>
      </c>
      <c r="AG242" s="44" t="e">
        <f t="shared" si="102"/>
        <v>#VALUE!</v>
      </c>
      <c r="AH242" s="45" t="s">
        <v>19</v>
      </c>
      <c r="AI242" s="46">
        <f>_xlfn.AGGREGATE(9,6,C242:AG242)</f>
        <v>0</v>
      </c>
      <c r="AJ242" s="28"/>
    </row>
    <row r="243" spans="2:38" hidden="1" x14ac:dyDescent="0.15">
      <c r="B243" s="60" t="s">
        <v>34</v>
      </c>
      <c r="C243" s="47" t="e">
        <f t="shared" ref="C243:AG243" si="103">IF(AND(DAY(C234)&gt;=22,DAY(C234)&lt;=28,C235="土",OR(C240="休",C240="雨")),1,0)</f>
        <v>#VALUE!</v>
      </c>
      <c r="D243" s="47" t="e">
        <f t="shared" si="103"/>
        <v>#VALUE!</v>
      </c>
      <c r="E243" s="47" t="e">
        <f t="shared" si="103"/>
        <v>#VALUE!</v>
      </c>
      <c r="F243" s="47" t="e">
        <f t="shared" si="103"/>
        <v>#VALUE!</v>
      </c>
      <c r="G243" s="47" t="e">
        <f t="shared" si="103"/>
        <v>#VALUE!</v>
      </c>
      <c r="H243" s="47" t="e">
        <f t="shared" si="103"/>
        <v>#VALUE!</v>
      </c>
      <c r="I243" s="47" t="e">
        <f t="shared" si="103"/>
        <v>#VALUE!</v>
      </c>
      <c r="J243" s="47" t="e">
        <f t="shared" si="103"/>
        <v>#VALUE!</v>
      </c>
      <c r="K243" s="47" t="e">
        <f t="shared" si="103"/>
        <v>#VALUE!</v>
      </c>
      <c r="L243" s="47" t="e">
        <f t="shared" si="103"/>
        <v>#VALUE!</v>
      </c>
      <c r="M243" s="47" t="e">
        <f t="shared" si="103"/>
        <v>#VALUE!</v>
      </c>
      <c r="N243" s="47" t="e">
        <f t="shared" si="103"/>
        <v>#VALUE!</v>
      </c>
      <c r="O243" s="47" t="e">
        <f t="shared" si="103"/>
        <v>#VALUE!</v>
      </c>
      <c r="P243" s="47" t="e">
        <f t="shared" si="103"/>
        <v>#VALUE!</v>
      </c>
      <c r="Q243" s="47" t="e">
        <f t="shared" si="103"/>
        <v>#VALUE!</v>
      </c>
      <c r="R243" s="47" t="e">
        <f t="shared" si="103"/>
        <v>#VALUE!</v>
      </c>
      <c r="S243" s="47" t="e">
        <f t="shared" si="103"/>
        <v>#VALUE!</v>
      </c>
      <c r="T243" s="47" t="e">
        <f t="shared" si="103"/>
        <v>#VALUE!</v>
      </c>
      <c r="U243" s="47" t="e">
        <f t="shared" si="103"/>
        <v>#VALUE!</v>
      </c>
      <c r="V243" s="47" t="e">
        <f t="shared" si="103"/>
        <v>#VALUE!</v>
      </c>
      <c r="W243" s="47" t="e">
        <f t="shared" si="103"/>
        <v>#VALUE!</v>
      </c>
      <c r="X243" s="47" t="e">
        <f t="shared" si="103"/>
        <v>#VALUE!</v>
      </c>
      <c r="Y243" s="47" t="e">
        <f t="shared" si="103"/>
        <v>#VALUE!</v>
      </c>
      <c r="Z243" s="47" t="e">
        <f t="shared" si="103"/>
        <v>#VALUE!</v>
      </c>
      <c r="AA243" s="47" t="e">
        <f t="shared" si="103"/>
        <v>#VALUE!</v>
      </c>
      <c r="AB243" s="47" t="e">
        <f t="shared" si="103"/>
        <v>#VALUE!</v>
      </c>
      <c r="AC243" s="47" t="e">
        <f t="shared" si="103"/>
        <v>#VALUE!</v>
      </c>
      <c r="AD243" s="47" t="e">
        <f t="shared" si="103"/>
        <v>#VALUE!</v>
      </c>
      <c r="AE243" s="47" t="e">
        <f t="shared" si="103"/>
        <v>#VALUE!</v>
      </c>
      <c r="AF243" s="47" t="e">
        <f t="shared" si="103"/>
        <v>#VALUE!</v>
      </c>
      <c r="AG243" s="47" t="e">
        <f t="shared" si="103"/>
        <v>#VALUE!</v>
      </c>
      <c r="AH243" s="48" t="s">
        <v>20</v>
      </c>
      <c r="AI243" s="46">
        <f>_xlfn.AGGREGATE(9,6,C243:AG243)</f>
        <v>0</v>
      </c>
      <c r="AJ243" s="28"/>
    </row>
    <row r="244" spans="2:38" hidden="1" x14ac:dyDescent="0.15">
      <c r="B244" s="60" t="s">
        <v>35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" si="104">IF(AND(DAY(E234)&gt;=8,DAY(E234)&lt;=14,E235="土"),1,0)</f>
        <v>#VALUE!</v>
      </c>
      <c r="F244" s="44" t="e">
        <f>IF(AND(DAY(F234)&gt;=8,DAY(F234)&lt;=14,F235="土"),1,0)</f>
        <v>#VALUE!</v>
      </c>
      <c r="G244" s="44" t="e">
        <f>IF(AND(DAY(G234)&gt;=8,DAY(G234)&lt;=14,G235="土"),1,0)</f>
        <v>#VALUE!</v>
      </c>
      <c r="H244" s="44" t="e">
        <f t="shared" ref="H244:AG244" si="105">IF(AND(DAY(H234)&gt;=8,DAY(H234)&lt;=14,H235="土"),1,0)</f>
        <v>#VALUE!</v>
      </c>
      <c r="I244" s="44" t="e">
        <f t="shared" si="105"/>
        <v>#VALUE!</v>
      </c>
      <c r="J244" s="44" t="e">
        <f t="shared" si="105"/>
        <v>#VALUE!</v>
      </c>
      <c r="K244" s="44" t="e">
        <f t="shared" si="105"/>
        <v>#VALUE!</v>
      </c>
      <c r="L244" s="44" t="e">
        <f t="shared" si="105"/>
        <v>#VALUE!</v>
      </c>
      <c r="M244" s="44" t="e">
        <f t="shared" si="105"/>
        <v>#VALUE!</v>
      </c>
      <c r="N244" s="44" t="e">
        <f t="shared" si="105"/>
        <v>#VALUE!</v>
      </c>
      <c r="O244" s="44" t="e">
        <f t="shared" si="105"/>
        <v>#VALUE!</v>
      </c>
      <c r="P244" s="44" t="e">
        <f t="shared" si="105"/>
        <v>#VALUE!</v>
      </c>
      <c r="Q244" s="44" t="e">
        <f t="shared" si="105"/>
        <v>#VALUE!</v>
      </c>
      <c r="R244" s="44" t="e">
        <f t="shared" si="105"/>
        <v>#VALUE!</v>
      </c>
      <c r="S244" s="44" t="e">
        <f t="shared" si="105"/>
        <v>#VALUE!</v>
      </c>
      <c r="T244" s="44" t="e">
        <f t="shared" si="105"/>
        <v>#VALUE!</v>
      </c>
      <c r="U244" s="44" t="e">
        <f t="shared" si="105"/>
        <v>#VALUE!</v>
      </c>
      <c r="V244" s="44" t="e">
        <f t="shared" si="105"/>
        <v>#VALUE!</v>
      </c>
      <c r="W244" s="44" t="e">
        <f t="shared" si="105"/>
        <v>#VALUE!</v>
      </c>
      <c r="X244" s="44" t="e">
        <f t="shared" si="105"/>
        <v>#VALUE!</v>
      </c>
      <c r="Y244" s="44" t="e">
        <f t="shared" si="105"/>
        <v>#VALUE!</v>
      </c>
      <c r="Z244" s="44" t="e">
        <f t="shared" si="105"/>
        <v>#VALUE!</v>
      </c>
      <c r="AA244" s="44" t="e">
        <f t="shared" si="105"/>
        <v>#VALUE!</v>
      </c>
      <c r="AB244" s="44" t="e">
        <f t="shared" si="105"/>
        <v>#VALUE!</v>
      </c>
      <c r="AC244" s="44" t="e">
        <f t="shared" si="105"/>
        <v>#VALUE!</v>
      </c>
      <c r="AD244" s="44" t="e">
        <f t="shared" si="105"/>
        <v>#VALUE!</v>
      </c>
      <c r="AE244" s="44" t="e">
        <f t="shared" si="105"/>
        <v>#VALUE!</v>
      </c>
      <c r="AF244" s="44" t="e">
        <f t="shared" si="105"/>
        <v>#VALUE!</v>
      </c>
      <c r="AG244" s="44" t="e">
        <f t="shared" si="105"/>
        <v>#VALUE!</v>
      </c>
      <c r="AH244" s="45" t="s">
        <v>19</v>
      </c>
      <c r="AI244" s="46">
        <f>_xlfn.AGGREGATE(9,6,C244:AG244)</f>
        <v>0</v>
      </c>
      <c r="AJ244" s="28"/>
    </row>
    <row r="245" spans="2:38" hidden="1" x14ac:dyDescent="0.15">
      <c r="B245" s="60" t="s">
        <v>36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" si="106">IF(AND(DAY(E234)&gt;=8,DAY(E234)&lt;=14,E235="土",OR(E240="休",E240="雨")),1,0)</f>
        <v>#VALUE!</v>
      </c>
      <c r="F245" s="47" t="e">
        <f>IF(AND(DAY(F234)&gt;=8,DAY(F234)&lt;=14,F235="土",OR(F240="休",F240="雨")),1,0)</f>
        <v>#VALUE!</v>
      </c>
      <c r="G245" s="47" t="e">
        <f>IF(AND(DAY(G234)&gt;=8,DAY(G234)&lt;=14,G235="土",OR(G240="休",G240="雨")),1,0)</f>
        <v>#VALUE!</v>
      </c>
      <c r="H245" s="47" t="e">
        <f t="shared" ref="H245:AG245" si="107">IF(AND(DAY(H234)&gt;=8,DAY(H234)&lt;=14,H235="土",OR(H240="休",H240="雨")),1,0)</f>
        <v>#VALUE!</v>
      </c>
      <c r="I245" s="47" t="e">
        <f t="shared" si="107"/>
        <v>#VALUE!</v>
      </c>
      <c r="J245" s="47" t="e">
        <f t="shared" si="107"/>
        <v>#VALUE!</v>
      </c>
      <c r="K245" s="47" t="e">
        <f t="shared" si="107"/>
        <v>#VALUE!</v>
      </c>
      <c r="L245" s="47" t="e">
        <f t="shared" si="107"/>
        <v>#VALUE!</v>
      </c>
      <c r="M245" s="47" t="e">
        <f t="shared" si="107"/>
        <v>#VALUE!</v>
      </c>
      <c r="N245" s="47" t="e">
        <f t="shared" si="107"/>
        <v>#VALUE!</v>
      </c>
      <c r="O245" s="47" t="e">
        <f t="shared" si="107"/>
        <v>#VALUE!</v>
      </c>
      <c r="P245" s="47" t="e">
        <f t="shared" si="107"/>
        <v>#VALUE!</v>
      </c>
      <c r="Q245" s="47" t="e">
        <f t="shared" si="107"/>
        <v>#VALUE!</v>
      </c>
      <c r="R245" s="47" t="e">
        <f t="shared" si="107"/>
        <v>#VALUE!</v>
      </c>
      <c r="S245" s="47" t="e">
        <f t="shared" si="107"/>
        <v>#VALUE!</v>
      </c>
      <c r="T245" s="47" t="e">
        <f t="shared" si="107"/>
        <v>#VALUE!</v>
      </c>
      <c r="U245" s="47" t="e">
        <f t="shared" si="107"/>
        <v>#VALUE!</v>
      </c>
      <c r="V245" s="47" t="e">
        <f t="shared" si="107"/>
        <v>#VALUE!</v>
      </c>
      <c r="W245" s="47" t="e">
        <f t="shared" si="107"/>
        <v>#VALUE!</v>
      </c>
      <c r="X245" s="47" t="e">
        <f t="shared" si="107"/>
        <v>#VALUE!</v>
      </c>
      <c r="Y245" s="47" t="e">
        <f t="shared" si="107"/>
        <v>#VALUE!</v>
      </c>
      <c r="Z245" s="47" t="e">
        <f t="shared" si="107"/>
        <v>#VALUE!</v>
      </c>
      <c r="AA245" s="47" t="e">
        <f t="shared" si="107"/>
        <v>#VALUE!</v>
      </c>
      <c r="AB245" s="47" t="e">
        <f t="shared" si="107"/>
        <v>#VALUE!</v>
      </c>
      <c r="AC245" s="47" t="e">
        <f t="shared" si="107"/>
        <v>#VALUE!</v>
      </c>
      <c r="AD245" s="47" t="e">
        <f t="shared" si="107"/>
        <v>#VALUE!</v>
      </c>
      <c r="AE245" s="47" t="e">
        <f t="shared" si="107"/>
        <v>#VALUE!</v>
      </c>
      <c r="AF245" s="47" t="e">
        <f t="shared" si="107"/>
        <v>#VALUE!</v>
      </c>
      <c r="AG245" s="47" t="e">
        <f t="shared" si="107"/>
        <v>#VALUE!</v>
      </c>
      <c r="AH245" s="48" t="s">
        <v>20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58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116" t="e">
        <f>C250</f>
        <v>#VALUE!</v>
      </c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2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8">C249+1</f>
        <v>#VALUE!</v>
      </c>
      <c r="E249" s="22" t="e">
        <f t="shared" si="108"/>
        <v>#VALUE!</v>
      </c>
      <c r="F249" s="22" t="e">
        <f t="shared" si="108"/>
        <v>#VALUE!</v>
      </c>
      <c r="G249" s="22" t="e">
        <f t="shared" si="108"/>
        <v>#VALUE!</v>
      </c>
      <c r="H249" s="22" t="e">
        <f t="shared" si="108"/>
        <v>#VALUE!</v>
      </c>
      <c r="I249" s="22" t="e">
        <f t="shared" si="108"/>
        <v>#VALUE!</v>
      </c>
      <c r="J249" s="22" t="e">
        <f t="shared" si="108"/>
        <v>#VALUE!</v>
      </c>
      <c r="K249" s="22" t="e">
        <f t="shared" si="108"/>
        <v>#VALUE!</v>
      </c>
      <c r="L249" s="22" t="e">
        <f t="shared" si="108"/>
        <v>#VALUE!</v>
      </c>
      <c r="M249" s="22" t="e">
        <f t="shared" si="108"/>
        <v>#VALUE!</v>
      </c>
      <c r="N249" s="22" t="e">
        <f t="shared" si="108"/>
        <v>#VALUE!</v>
      </c>
      <c r="O249" s="22" t="e">
        <f t="shared" si="108"/>
        <v>#VALUE!</v>
      </c>
      <c r="P249" s="22" t="e">
        <f t="shared" si="108"/>
        <v>#VALUE!</v>
      </c>
      <c r="Q249" s="22" t="e">
        <f t="shared" si="108"/>
        <v>#VALUE!</v>
      </c>
      <c r="R249" s="22" t="e">
        <f t="shared" si="108"/>
        <v>#VALUE!</v>
      </c>
      <c r="S249" s="22" t="e">
        <f t="shared" si="108"/>
        <v>#VALUE!</v>
      </c>
      <c r="T249" s="22" t="e">
        <f t="shared" si="108"/>
        <v>#VALUE!</v>
      </c>
      <c r="U249" s="22" t="e">
        <f t="shared" si="108"/>
        <v>#VALUE!</v>
      </c>
      <c r="V249" s="22" t="e">
        <f t="shared" si="108"/>
        <v>#VALUE!</v>
      </c>
      <c r="W249" s="22" t="e">
        <f t="shared" si="108"/>
        <v>#VALUE!</v>
      </c>
      <c r="X249" s="22" t="e">
        <f t="shared" si="108"/>
        <v>#VALUE!</v>
      </c>
      <c r="Y249" s="22" t="e">
        <f t="shared" si="108"/>
        <v>#VALUE!</v>
      </c>
      <c r="Z249" s="22" t="e">
        <f t="shared" si="108"/>
        <v>#VALUE!</v>
      </c>
      <c r="AA249" s="22" t="e">
        <f t="shared" si="108"/>
        <v>#VALUE!</v>
      </c>
      <c r="AB249" s="22" t="e">
        <f t="shared" si="108"/>
        <v>#VALUE!</v>
      </c>
      <c r="AC249" s="22" t="e">
        <f t="shared" si="108"/>
        <v>#VALUE!</v>
      </c>
      <c r="AD249" s="22" t="e">
        <f t="shared" si="108"/>
        <v>#VALUE!</v>
      </c>
      <c r="AE249" s="22" t="e">
        <f t="shared" si="108"/>
        <v>#VALUE!</v>
      </c>
      <c r="AF249" s="22" t="e">
        <f t="shared" si="108"/>
        <v>#VALUE!</v>
      </c>
      <c r="AG249" s="22" t="e">
        <f t="shared" si="108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9">IF(D249&gt;$G$5,"",IF(C250=EOMONTH(DATE($C247,$D247,1),0),"",IF(C250="","",C250+1)))</f>
        <v>#VALUE!</v>
      </c>
      <c r="E250" s="22" t="e">
        <f t="shared" si="109"/>
        <v>#VALUE!</v>
      </c>
      <c r="F250" s="22" t="e">
        <f t="shared" si="109"/>
        <v>#VALUE!</v>
      </c>
      <c r="G250" s="22" t="e">
        <f t="shared" si="109"/>
        <v>#VALUE!</v>
      </c>
      <c r="H250" s="22" t="e">
        <f t="shared" si="109"/>
        <v>#VALUE!</v>
      </c>
      <c r="I250" s="22" t="e">
        <f t="shared" si="109"/>
        <v>#VALUE!</v>
      </c>
      <c r="J250" s="22" t="e">
        <f t="shared" si="109"/>
        <v>#VALUE!</v>
      </c>
      <c r="K250" s="22" t="e">
        <f t="shared" si="109"/>
        <v>#VALUE!</v>
      </c>
      <c r="L250" s="22" t="e">
        <f t="shared" si="109"/>
        <v>#VALUE!</v>
      </c>
      <c r="M250" s="22" t="e">
        <f t="shared" si="109"/>
        <v>#VALUE!</v>
      </c>
      <c r="N250" s="22" t="e">
        <f t="shared" si="109"/>
        <v>#VALUE!</v>
      </c>
      <c r="O250" s="22" t="e">
        <f t="shared" si="109"/>
        <v>#VALUE!</v>
      </c>
      <c r="P250" s="22" t="e">
        <f t="shared" si="109"/>
        <v>#VALUE!</v>
      </c>
      <c r="Q250" s="22" t="e">
        <f t="shared" si="109"/>
        <v>#VALUE!</v>
      </c>
      <c r="R250" s="22" t="e">
        <f t="shared" si="109"/>
        <v>#VALUE!</v>
      </c>
      <c r="S250" s="22" t="e">
        <f t="shared" si="109"/>
        <v>#VALUE!</v>
      </c>
      <c r="T250" s="22" t="e">
        <f t="shared" si="109"/>
        <v>#VALUE!</v>
      </c>
      <c r="U250" s="22" t="e">
        <f t="shared" si="109"/>
        <v>#VALUE!</v>
      </c>
      <c r="V250" s="22" t="e">
        <f t="shared" si="109"/>
        <v>#VALUE!</v>
      </c>
      <c r="W250" s="22" t="e">
        <f t="shared" si="109"/>
        <v>#VALUE!</v>
      </c>
      <c r="X250" s="22" t="e">
        <f t="shared" si="109"/>
        <v>#VALUE!</v>
      </c>
      <c r="Y250" s="22" t="e">
        <f t="shared" si="109"/>
        <v>#VALUE!</v>
      </c>
      <c r="Z250" s="22" t="e">
        <f t="shared" si="109"/>
        <v>#VALUE!</v>
      </c>
      <c r="AA250" s="22" t="e">
        <f t="shared" si="109"/>
        <v>#VALUE!</v>
      </c>
      <c r="AB250" s="22" t="e">
        <f t="shared" si="109"/>
        <v>#VALUE!</v>
      </c>
      <c r="AC250" s="22" t="e">
        <f t="shared" si="109"/>
        <v>#VALUE!</v>
      </c>
      <c r="AD250" s="22" t="e">
        <f t="shared" si="109"/>
        <v>#VALUE!</v>
      </c>
      <c r="AE250" s="22" t="e">
        <f t="shared" si="109"/>
        <v>#VALUE!</v>
      </c>
      <c r="AF250" s="22" t="e">
        <f t="shared" si="109"/>
        <v>#VALUE!</v>
      </c>
      <c r="AG250" s="22" t="e">
        <f t="shared" si="109"/>
        <v>#VALUE!</v>
      </c>
      <c r="AH250" s="23" t="s">
        <v>16</v>
      </c>
      <c r="AI250" s="59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49" t="str">
        <f>IFERROR(TEXT(WEEKDAY(+C250),"aaa"),"")</f>
        <v/>
      </c>
      <c r="D251" s="49" t="str">
        <f t="shared" ref="D251:AG251" si="110">IFERROR(TEXT(WEEKDAY(+D250),"aaa"),"")</f>
        <v/>
      </c>
      <c r="E251" s="49" t="str">
        <f t="shared" si="110"/>
        <v/>
      </c>
      <c r="F251" s="49" t="str">
        <f t="shared" si="110"/>
        <v/>
      </c>
      <c r="G251" s="49" t="str">
        <f t="shared" si="110"/>
        <v/>
      </c>
      <c r="H251" s="49" t="str">
        <f t="shared" si="110"/>
        <v/>
      </c>
      <c r="I251" s="49" t="str">
        <f t="shared" si="110"/>
        <v/>
      </c>
      <c r="J251" s="49" t="str">
        <f t="shared" si="110"/>
        <v/>
      </c>
      <c r="K251" s="49" t="str">
        <f t="shared" si="110"/>
        <v/>
      </c>
      <c r="L251" s="49" t="str">
        <f t="shared" si="110"/>
        <v/>
      </c>
      <c r="M251" s="49" t="str">
        <f t="shared" si="110"/>
        <v/>
      </c>
      <c r="N251" s="49" t="str">
        <f t="shared" si="110"/>
        <v/>
      </c>
      <c r="O251" s="49" t="str">
        <f t="shared" si="110"/>
        <v/>
      </c>
      <c r="P251" s="49" t="str">
        <f t="shared" si="110"/>
        <v/>
      </c>
      <c r="Q251" s="49" t="str">
        <f t="shared" si="110"/>
        <v/>
      </c>
      <c r="R251" s="49" t="str">
        <f t="shared" si="110"/>
        <v/>
      </c>
      <c r="S251" s="49" t="str">
        <f t="shared" si="110"/>
        <v/>
      </c>
      <c r="T251" s="49" t="str">
        <f t="shared" si="110"/>
        <v/>
      </c>
      <c r="U251" s="49" t="str">
        <f t="shared" si="110"/>
        <v/>
      </c>
      <c r="V251" s="49" t="str">
        <f t="shared" si="110"/>
        <v/>
      </c>
      <c r="W251" s="49" t="str">
        <f t="shared" si="110"/>
        <v/>
      </c>
      <c r="X251" s="49" t="str">
        <f t="shared" si="110"/>
        <v/>
      </c>
      <c r="Y251" s="49" t="str">
        <f t="shared" si="110"/>
        <v/>
      </c>
      <c r="Z251" s="49" t="str">
        <f t="shared" si="110"/>
        <v/>
      </c>
      <c r="AA251" s="49" t="str">
        <f t="shared" si="110"/>
        <v/>
      </c>
      <c r="AB251" s="49" t="str">
        <f t="shared" si="110"/>
        <v/>
      </c>
      <c r="AC251" s="49" t="str">
        <f t="shared" si="110"/>
        <v/>
      </c>
      <c r="AD251" s="49" t="str">
        <f t="shared" si="110"/>
        <v/>
      </c>
      <c r="AE251" s="49" t="str">
        <f t="shared" si="110"/>
        <v/>
      </c>
      <c r="AF251" s="49" t="str">
        <f t="shared" si="110"/>
        <v/>
      </c>
      <c r="AG251" s="49" t="str">
        <f t="shared" si="110"/>
        <v/>
      </c>
      <c r="AH251" s="23" t="s">
        <v>18</v>
      </c>
      <c r="AI251" s="59">
        <f>+COUNTIF(C252:AG252,"夏休")+COUNTIF(C252:AG252,"冬休")+COUNTIF(C252:AG252,"中止")</f>
        <v>0</v>
      </c>
      <c r="AL251" s="58"/>
    </row>
    <row r="252" spans="2:38" s="25" customFormat="1" ht="13.5" customHeight="1" x14ac:dyDescent="0.15">
      <c r="B252" s="83" t="s">
        <v>17</v>
      </c>
      <c r="C252" s="85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104"/>
      <c r="AH252" s="26" t="s">
        <v>2</v>
      </c>
      <c r="AI252" s="27">
        <f>COUNT(C250:AG250)-AI251</f>
        <v>0</v>
      </c>
      <c r="AL252" s="58"/>
    </row>
    <row r="253" spans="2:38" s="25" customFormat="1" ht="13.5" customHeight="1" x14ac:dyDescent="0.15">
      <c r="B253" s="84"/>
      <c r="C253" s="85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104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58"/>
    </row>
    <row r="254" spans="2:38" s="25" customFormat="1" ht="13.5" customHeight="1" x14ac:dyDescent="0.15">
      <c r="B254" s="105" t="s">
        <v>0</v>
      </c>
      <c r="C254" s="106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9"/>
      <c r="AH254" s="26" t="s">
        <v>8</v>
      </c>
      <c r="AI254" s="29" t="e">
        <f>+AI253/AI252</f>
        <v>#DIV/0!</v>
      </c>
      <c r="AL254" s="58"/>
    </row>
    <row r="255" spans="2:38" s="25" customFormat="1" x14ac:dyDescent="0.15">
      <c r="B255" s="105"/>
      <c r="C255" s="106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9"/>
      <c r="AH255" s="26" t="s">
        <v>9</v>
      </c>
      <c r="AI255" s="27">
        <f>+COUNTA(C256:AG257)</f>
        <v>0</v>
      </c>
      <c r="AL255" s="58"/>
    </row>
    <row r="256" spans="2:38" s="25" customFormat="1" x14ac:dyDescent="0.15">
      <c r="B256" s="110" t="s">
        <v>7</v>
      </c>
      <c r="C256" s="112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14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111"/>
      <c r="C257" s="113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15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7" t="str">
        <f>IF(7&gt;AI252,"対象外",IF(AL256&gt;=AI250,"OK","NG"))</f>
        <v>対象外</v>
      </c>
    </row>
    <row r="258" spans="2:38" hidden="1" x14ac:dyDescent="0.15">
      <c r="B258" s="60" t="s">
        <v>33</v>
      </c>
      <c r="C258" s="44" t="e">
        <f t="shared" ref="C258:AG258" si="111">IF(AND(DAY(C250)&gt;=22,DAY(C250)&lt;=28,C251="土"),1,0)</f>
        <v>#VALUE!</v>
      </c>
      <c r="D258" s="44" t="e">
        <f t="shared" si="111"/>
        <v>#VALUE!</v>
      </c>
      <c r="E258" s="44" t="e">
        <f t="shared" si="111"/>
        <v>#VALUE!</v>
      </c>
      <c r="F258" s="44" t="e">
        <f t="shared" si="111"/>
        <v>#VALUE!</v>
      </c>
      <c r="G258" s="44" t="e">
        <f t="shared" si="111"/>
        <v>#VALUE!</v>
      </c>
      <c r="H258" s="44" t="e">
        <f t="shared" si="111"/>
        <v>#VALUE!</v>
      </c>
      <c r="I258" s="44" t="e">
        <f t="shared" si="111"/>
        <v>#VALUE!</v>
      </c>
      <c r="J258" s="44" t="e">
        <f t="shared" si="111"/>
        <v>#VALUE!</v>
      </c>
      <c r="K258" s="44" t="e">
        <f t="shared" si="111"/>
        <v>#VALUE!</v>
      </c>
      <c r="L258" s="44" t="e">
        <f t="shared" si="111"/>
        <v>#VALUE!</v>
      </c>
      <c r="M258" s="44" t="e">
        <f t="shared" si="111"/>
        <v>#VALUE!</v>
      </c>
      <c r="N258" s="44" t="e">
        <f t="shared" si="111"/>
        <v>#VALUE!</v>
      </c>
      <c r="O258" s="44" t="e">
        <f t="shared" si="111"/>
        <v>#VALUE!</v>
      </c>
      <c r="P258" s="44" t="e">
        <f t="shared" si="111"/>
        <v>#VALUE!</v>
      </c>
      <c r="Q258" s="44" t="e">
        <f t="shared" si="111"/>
        <v>#VALUE!</v>
      </c>
      <c r="R258" s="44" t="e">
        <f t="shared" si="111"/>
        <v>#VALUE!</v>
      </c>
      <c r="S258" s="44" t="e">
        <f t="shared" si="111"/>
        <v>#VALUE!</v>
      </c>
      <c r="T258" s="44" t="e">
        <f t="shared" si="111"/>
        <v>#VALUE!</v>
      </c>
      <c r="U258" s="44" t="e">
        <f t="shared" si="111"/>
        <v>#VALUE!</v>
      </c>
      <c r="V258" s="44" t="e">
        <f t="shared" si="111"/>
        <v>#VALUE!</v>
      </c>
      <c r="W258" s="44" t="e">
        <f t="shared" si="111"/>
        <v>#VALUE!</v>
      </c>
      <c r="X258" s="44" t="e">
        <f t="shared" si="111"/>
        <v>#VALUE!</v>
      </c>
      <c r="Y258" s="44" t="e">
        <f t="shared" si="111"/>
        <v>#VALUE!</v>
      </c>
      <c r="Z258" s="44" t="e">
        <f t="shared" si="111"/>
        <v>#VALUE!</v>
      </c>
      <c r="AA258" s="44" t="e">
        <f t="shared" si="111"/>
        <v>#VALUE!</v>
      </c>
      <c r="AB258" s="44" t="e">
        <f t="shared" si="111"/>
        <v>#VALUE!</v>
      </c>
      <c r="AC258" s="44" t="e">
        <f t="shared" si="111"/>
        <v>#VALUE!</v>
      </c>
      <c r="AD258" s="44" t="e">
        <f t="shared" si="111"/>
        <v>#VALUE!</v>
      </c>
      <c r="AE258" s="44" t="e">
        <f t="shared" si="111"/>
        <v>#VALUE!</v>
      </c>
      <c r="AF258" s="44" t="e">
        <f t="shared" si="111"/>
        <v>#VALUE!</v>
      </c>
      <c r="AG258" s="44" t="e">
        <f t="shared" si="111"/>
        <v>#VALUE!</v>
      </c>
      <c r="AH258" s="45" t="s">
        <v>19</v>
      </c>
      <c r="AI258" s="46">
        <f>_xlfn.AGGREGATE(9,6,C258:AG258)</f>
        <v>0</v>
      </c>
      <c r="AJ258" s="28"/>
    </row>
    <row r="259" spans="2:38" hidden="1" x14ac:dyDescent="0.15">
      <c r="B259" s="60" t="s">
        <v>34</v>
      </c>
      <c r="C259" s="47" t="e">
        <f t="shared" ref="C259:AG259" si="112">IF(AND(DAY(C250)&gt;=22,DAY(C250)&lt;=28,C251="土",OR(C256="休",C256="雨")),1,0)</f>
        <v>#VALUE!</v>
      </c>
      <c r="D259" s="47" t="e">
        <f t="shared" si="112"/>
        <v>#VALUE!</v>
      </c>
      <c r="E259" s="47" t="e">
        <f t="shared" si="112"/>
        <v>#VALUE!</v>
      </c>
      <c r="F259" s="47" t="e">
        <f t="shared" si="112"/>
        <v>#VALUE!</v>
      </c>
      <c r="G259" s="47" t="e">
        <f t="shared" si="112"/>
        <v>#VALUE!</v>
      </c>
      <c r="H259" s="47" t="e">
        <f t="shared" si="112"/>
        <v>#VALUE!</v>
      </c>
      <c r="I259" s="47" t="e">
        <f t="shared" si="112"/>
        <v>#VALUE!</v>
      </c>
      <c r="J259" s="47" t="e">
        <f t="shared" si="112"/>
        <v>#VALUE!</v>
      </c>
      <c r="K259" s="47" t="e">
        <f t="shared" si="112"/>
        <v>#VALUE!</v>
      </c>
      <c r="L259" s="47" t="e">
        <f t="shared" si="112"/>
        <v>#VALUE!</v>
      </c>
      <c r="M259" s="47" t="e">
        <f t="shared" si="112"/>
        <v>#VALUE!</v>
      </c>
      <c r="N259" s="47" t="e">
        <f t="shared" si="112"/>
        <v>#VALUE!</v>
      </c>
      <c r="O259" s="47" t="e">
        <f t="shared" si="112"/>
        <v>#VALUE!</v>
      </c>
      <c r="P259" s="47" t="e">
        <f t="shared" si="112"/>
        <v>#VALUE!</v>
      </c>
      <c r="Q259" s="47" t="e">
        <f t="shared" si="112"/>
        <v>#VALUE!</v>
      </c>
      <c r="R259" s="47" t="e">
        <f t="shared" si="112"/>
        <v>#VALUE!</v>
      </c>
      <c r="S259" s="47" t="e">
        <f t="shared" si="112"/>
        <v>#VALUE!</v>
      </c>
      <c r="T259" s="47" t="e">
        <f t="shared" si="112"/>
        <v>#VALUE!</v>
      </c>
      <c r="U259" s="47" t="e">
        <f t="shared" si="112"/>
        <v>#VALUE!</v>
      </c>
      <c r="V259" s="47" t="e">
        <f t="shared" si="112"/>
        <v>#VALUE!</v>
      </c>
      <c r="W259" s="47" t="e">
        <f t="shared" si="112"/>
        <v>#VALUE!</v>
      </c>
      <c r="X259" s="47" t="e">
        <f t="shared" si="112"/>
        <v>#VALUE!</v>
      </c>
      <c r="Y259" s="47" t="e">
        <f t="shared" si="112"/>
        <v>#VALUE!</v>
      </c>
      <c r="Z259" s="47" t="e">
        <f t="shared" si="112"/>
        <v>#VALUE!</v>
      </c>
      <c r="AA259" s="47" t="e">
        <f t="shared" si="112"/>
        <v>#VALUE!</v>
      </c>
      <c r="AB259" s="47" t="e">
        <f t="shared" si="112"/>
        <v>#VALUE!</v>
      </c>
      <c r="AC259" s="47" t="e">
        <f t="shared" si="112"/>
        <v>#VALUE!</v>
      </c>
      <c r="AD259" s="47" t="e">
        <f t="shared" si="112"/>
        <v>#VALUE!</v>
      </c>
      <c r="AE259" s="47" t="e">
        <f t="shared" si="112"/>
        <v>#VALUE!</v>
      </c>
      <c r="AF259" s="47" t="e">
        <f t="shared" si="112"/>
        <v>#VALUE!</v>
      </c>
      <c r="AG259" s="47" t="e">
        <f t="shared" si="112"/>
        <v>#VALUE!</v>
      </c>
      <c r="AH259" s="48" t="s">
        <v>20</v>
      </c>
      <c r="AI259" s="46">
        <f>_xlfn.AGGREGATE(9,6,C259:AG259)</f>
        <v>0</v>
      </c>
      <c r="AJ259" s="28"/>
    </row>
    <row r="260" spans="2:38" hidden="1" x14ac:dyDescent="0.15">
      <c r="B260" s="60" t="s">
        <v>35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" si="113">IF(AND(DAY(E250)&gt;=8,DAY(E250)&lt;=14,E251="土"),1,0)</f>
        <v>#VALUE!</v>
      </c>
      <c r="F260" s="44" t="e">
        <f>IF(AND(DAY(F250)&gt;=8,DAY(F250)&lt;=14,F251="土"),1,0)</f>
        <v>#VALUE!</v>
      </c>
      <c r="G260" s="44" t="e">
        <f>IF(AND(DAY(G250)&gt;=8,DAY(G250)&lt;=14,G251="土"),1,0)</f>
        <v>#VALUE!</v>
      </c>
      <c r="H260" s="44" t="e">
        <f t="shared" ref="H260:AG260" si="114">IF(AND(DAY(H250)&gt;=8,DAY(H250)&lt;=14,H251="土"),1,0)</f>
        <v>#VALUE!</v>
      </c>
      <c r="I260" s="44" t="e">
        <f t="shared" si="114"/>
        <v>#VALUE!</v>
      </c>
      <c r="J260" s="44" t="e">
        <f t="shared" si="114"/>
        <v>#VALUE!</v>
      </c>
      <c r="K260" s="44" t="e">
        <f t="shared" si="114"/>
        <v>#VALUE!</v>
      </c>
      <c r="L260" s="44" t="e">
        <f t="shared" si="114"/>
        <v>#VALUE!</v>
      </c>
      <c r="M260" s="44" t="e">
        <f t="shared" si="114"/>
        <v>#VALUE!</v>
      </c>
      <c r="N260" s="44" t="e">
        <f t="shared" si="114"/>
        <v>#VALUE!</v>
      </c>
      <c r="O260" s="44" t="e">
        <f t="shared" si="114"/>
        <v>#VALUE!</v>
      </c>
      <c r="P260" s="44" t="e">
        <f t="shared" si="114"/>
        <v>#VALUE!</v>
      </c>
      <c r="Q260" s="44" t="e">
        <f t="shared" si="114"/>
        <v>#VALUE!</v>
      </c>
      <c r="R260" s="44" t="e">
        <f t="shared" si="114"/>
        <v>#VALUE!</v>
      </c>
      <c r="S260" s="44" t="e">
        <f t="shared" si="114"/>
        <v>#VALUE!</v>
      </c>
      <c r="T260" s="44" t="e">
        <f t="shared" si="114"/>
        <v>#VALUE!</v>
      </c>
      <c r="U260" s="44" t="e">
        <f t="shared" si="114"/>
        <v>#VALUE!</v>
      </c>
      <c r="V260" s="44" t="e">
        <f t="shared" si="114"/>
        <v>#VALUE!</v>
      </c>
      <c r="W260" s="44" t="e">
        <f t="shared" si="114"/>
        <v>#VALUE!</v>
      </c>
      <c r="X260" s="44" t="e">
        <f t="shared" si="114"/>
        <v>#VALUE!</v>
      </c>
      <c r="Y260" s="44" t="e">
        <f t="shared" si="114"/>
        <v>#VALUE!</v>
      </c>
      <c r="Z260" s="44" t="e">
        <f t="shared" si="114"/>
        <v>#VALUE!</v>
      </c>
      <c r="AA260" s="44" t="e">
        <f t="shared" si="114"/>
        <v>#VALUE!</v>
      </c>
      <c r="AB260" s="44" t="e">
        <f t="shared" si="114"/>
        <v>#VALUE!</v>
      </c>
      <c r="AC260" s="44" t="e">
        <f t="shared" si="114"/>
        <v>#VALUE!</v>
      </c>
      <c r="AD260" s="44" t="e">
        <f t="shared" si="114"/>
        <v>#VALUE!</v>
      </c>
      <c r="AE260" s="44" t="e">
        <f t="shared" si="114"/>
        <v>#VALUE!</v>
      </c>
      <c r="AF260" s="44" t="e">
        <f t="shared" si="114"/>
        <v>#VALUE!</v>
      </c>
      <c r="AG260" s="44" t="e">
        <f t="shared" si="114"/>
        <v>#VALUE!</v>
      </c>
      <c r="AH260" s="45" t="s">
        <v>19</v>
      </c>
      <c r="AI260" s="46">
        <f>_xlfn.AGGREGATE(9,6,C260:AG260)</f>
        <v>0</v>
      </c>
      <c r="AJ260" s="28"/>
    </row>
    <row r="261" spans="2:38" hidden="1" x14ac:dyDescent="0.15">
      <c r="B261" s="60" t="s">
        <v>36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" si="115">IF(AND(DAY(E250)&gt;=8,DAY(E250)&lt;=14,E251="土",OR(E256="休",E256="雨")),1,0)</f>
        <v>#VALUE!</v>
      </c>
      <c r="F261" s="47" t="e">
        <f>IF(AND(DAY(F250)&gt;=8,DAY(F250)&lt;=14,F251="土",OR(F256="休",F256="雨")),1,0)</f>
        <v>#VALUE!</v>
      </c>
      <c r="G261" s="47" t="e">
        <f>IF(AND(DAY(G250)&gt;=8,DAY(G250)&lt;=14,G251="土",OR(G256="休",G256="雨")),1,0)</f>
        <v>#VALUE!</v>
      </c>
      <c r="H261" s="47" t="e">
        <f t="shared" ref="H261:AG261" si="116">IF(AND(DAY(H250)&gt;=8,DAY(H250)&lt;=14,H251="土",OR(H256="休",H256="雨")),1,0)</f>
        <v>#VALUE!</v>
      </c>
      <c r="I261" s="47" t="e">
        <f t="shared" si="116"/>
        <v>#VALUE!</v>
      </c>
      <c r="J261" s="47" t="e">
        <f t="shared" si="116"/>
        <v>#VALUE!</v>
      </c>
      <c r="K261" s="47" t="e">
        <f t="shared" si="116"/>
        <v>#VALUE!</v>
      </c>
      <c r="L261" s="47" t="e">
        <f t="shared" si="116"/>
        <v>#VALUE!</v>
      </c>
      <c r="M261" s="47" t="e">
        <f t="shared" si="116"/>
        <v>#VALUE!</v>
      </c>
      <c r="N261" s="47" t="e">
        <f t="shared" si="116"/>
        <v>#VALUE!</v>
      </c>
      <c r="O261" s="47" t="e">
        <f t="shared" si="116"/>
        <v>#VALUE!</v>
      </c>
      <c r="P261" s="47" t="e">
        <f t="shared" si="116"/>
        <v>#VALUE!</v>
      </c>
      <c r="Q261" s="47" t="e">
        <f t="shared" si="116"/>
        <v>#VALUE!</v>
      </c>
      <c r="R261" s="47" t="e">
        <f t="shared" si="116"/>
        <v>#VALUE!</v>
      </c>
      <c r="S261" s="47" t="e">
        <f t="shared" si="116"/>
        <v>#VALUE!</v>
      </c>
      <c r="T261" s="47" t="e">
        <f t="shared" si="116"/>
        <v>#VALUE!</v>
      </c>
      <c r="U261" s="47" t="e">
        <f t="shared" si="116"/>
        <v>#VALUE!</v>
      </c>
      <c r="V261" s="47" t="e">
        <f t="shared" si="116"/>
        <v>#VALUE!</v>
      </c>
      <c r="W261" s="47" t="e">
        <f t="shared" si="116"/>
        <v>#VALUE!</v>
      </c>
      <c r="X261" s="47" t="e">
        <f t="shared" si="116"/>
        <v>#VALUE!</v>
      </c>
      <c r="Y261" s="47" t="e">
        <f t="shared" si="116"/>
        <v>#VALUE!</v>
      </c>
      <c r="Z261" s="47" t="e">
        <f t="shared" si="116"/>
        <v>#VALUE!</v>
      </c>
      <c r="AA261" s="47" t="e">
        <f t="shared" si="116"/>
        <v>#VALUE!</v>
      </c>
      <c r="AB261" s="47" t="e">
        <f t="shared" si="116"/>
        <v>#VALUE!</v>
      </c>
      <c r="AC261" s="47" t="e">
        <f t="shared" si="116"/>
        <v>#VALUE!</v>
      </c>
      <c r="AD261" s="47" t="e">
        <f t="shared" si="116"/>
        <v>#VALUE!</v>
      </c>
      <c r="AE261" s="47" t="e">
        <f t="shared" si="116"/>
        <v>#VALUE!</v>
      </c>
      <c r="AF261" s="47" t="e">
        <f t="shared" si="116"/>
        <v>#VALUE!</v>
      </c>
      <c r="AG261" s="47" t="e">
        <f t="shared" si="116"/>
        <v>#VALUE!</v>
      </c>
      <c r="AH261" s="48" t="s">
        <v>20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58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116" t="e">
        <f>C266</f>
        <v>#VALUE!</v>
      </c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2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7">C265+1</f>
        <v>#VALUE!</v>
      </c>
      <c r="E265" s="22" t="e">
        <f t="shared" si="117"/>
        <v>#VALUE!</v>
      </c>
      <c r="F265" s="22" t="e">
        <f t="shared" si="117"/>
        <v>#VALUE!</v>
      </c>
      <c r="G265" s="22" t="e">
        <f t="shared" si="117"/>
        <v>#VALUE!</v>
      </c>
      <c r="H265" s="22" t="e">
        <f t="shared" si="117"/>
        <v>#VALUE!</v>
      </c>
      <c r="I265" s="22" t="e">
        <f t="shared" si="117"/>
        <v>#VALUE!</v>
      </c>
      <c r="J265" s="22" t="e">
        <f t="shared" si="117"/>
        <v>#VALUE!</v>
      </c>
      <c r="K265" s="22" t="e">
        <f t="shared" si="117"/>
        <v>#VALUE!</v>
      </c>
      <c r="L265" s="22" t="e">
        <f t="shared" si="117"/>
        <v>#VALUE!</v>
      </c>
      <c r="M265" s="22" t="e">
        <f t="shared" si="117"/>
        <v>#VALUE!</v>
      </c>
      <c r="N265" s="22" t="e">
        <f t="shared" si="117"/>
        <v>#VALUE!</v>
      </c>
      <c r="O265" s="22" t="e">
        <f t="shared" si="117"/>
        <v>#VALUE!</v>
      </c>
      <c r="P265" s="22" t="e">
        <f t="shared" si="117"/>
        <v>#VALUE!</v>
      </c>
      <c r="Q265" s="22" t="e">
        <f t="shared" si="117"/>
        <v>#VALUE!</v>
      </c>
      <c r="R265" s="22" t="e">
        <f t="shared" si="117"/>
        <v>#VALUE!</v>
      </c>
      <c r="S265" s="22" t="e">
        <f t="shared" si="117"/>
        <v>#VALUE!</v>
      </c>
      <c r="T265" s="22" t="e">
        <f t="shared" si="117"/>
        <v>#VALUE!</v>
      </c>
      <c r="U265" s="22" t="e">
        <f t="shared" si="117"/>
        <v>#VALUE!</v>
      </c>
      <c r="V265" s="22" t="e">
        <f t="shared" si="117"/>
        <v>#VALUE!</v>
      </c>
      <c r="W265" s="22" t="e">
        <f t="shared" si="117"/>
        <v>#VALUE!</v>
      </c>
      <c r="X265" s="22" t="e">
        <f t="shared" si="117"/>
        <v>#VALUE!</v>
      </c>
      <c r="Y265" s="22" t="e">
        <f t="shared" si="117"/>
        <v>#VALUE!</v>
      </c>
      <c r="Z265" s="22" t="e">
        <f t="shared" si="117"/>
        <v>#VALUE!</v>
      </c>
      <c r="AA265" s="22" t="e">
        <f t="shared" si="117"/>
        <v>#VALUE!</v>
      </c>
      <c r="AB265" s="22" t="e">
        <f t="shared" si="117"/>
        <v>#VALUE!</v>
      </c>
      <c r="AC265" s="22" t="e">
        <f t="shared" si="117"/>
        <v>#VALUE!</v>
      </c>
      <c r="AD265" s="22" t="e">
        <f t="shared" si="117"/>
        <v>#VALUE!</v>
      </c>
      <c r="AE265" s="22" t="e">
        <f t="shared" si="117"/>
        <v>#VALUE!</v>
      </c>
      <c r="AF265" s="22" t="e">
        <f t="shared" si="117"/>
        <v>#VALUE!</v>
      </c>
      <c r="AG265" s="22" t="e">
        <f t="shared" si="117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8">IF(D265&gt;$G$5,"",IF(C266=EOMONTH(DATE($C263,$D263,1),0),"",IF(C266="","",C266+1)))</f>
        <v>#VALUE!</v>
      </c>
      <c r="E266" s="22" t="e">
        <f t="shared" si="118"/>
        <v>#VALUE!</v>
      </c>
      <c r="F266" s="22" t="e">
        <f t="shared" si="118"/>
        <v>#VALUE!</v>
      </c>
      <c r="G266" s="22" t="e">
        <f t="shared" si="118"/>
        <v>#VALUE!</v>
      </c>
      <c r="H266" s="22" t="e">
        <f t="shared" si="118"/>
        <v>#VALUE!</v>
      </c>
      <c r="I266" s="22" t="e">
        <f t="shared" si="118"/>
        <v>#VALUE!</v>
      </c>
      <c r="J266" s="22" t="e">
        <f t="shared" si="118"/>
        <v>#VALUE!</v>
      </c>
      <c r="K266" s="22" t="e">
        <f t="shared" si="118"/>
        <v>#VALUE!</v>
      </c>
      <c r="L266" s="22" t="e">
        <f t="shared" si="118"/>
        <v>#VALUE!</v>
      </c>
      <c r="M266" s="22" t="e">
        <f t="shared" si="118"/>
        <v>#VALUE!</v>
      </c>
      <c r="N266" s="22" t="e">
        <f t="shared" si="118"/>
        <v>#VALUE!</v>
      </c>
      <c r="O266" s="22" t="e">
        <f t="shared" si="118"/>
        <v>#VALUE!</v>
      </c>
      <c r="P266" s="22" t="e">
        <f t="shared" si="118"/>
        <v>#VALUE!</v>
      </c>
      <c r="Q266" s="22" t="e">
        <f t="shared" si="118"/>
        <v>#VALUE!</v>
      </c>
      <c r="R266" s="22" t="e">
        <f t="shared" si="118"/>
        <v>#VALUE!</v>
      </c>
      <c r="S266" s="22" t="e">
        <f t="shared" si="118"/>
        <v>#VALUE!</v>
      </c>
      <c r="T266" s="22" t="e">
        <f t="shared" si="118"/>
        <v>#VALUE!</v>
      </c>
      <c r="U266" s="22" t="e">
        <f t="shared" si="118"/>
        <v>#VALUE!</v>
      </c>
      <c r="V266" s="22" t="e">
        <f t="shared" si="118"/>
        <v>#VALUE!</v>
      </c>
      <c r="W266" s="22" t="e">
        <f t="shared" si="118"/>
        <v>#VALUE!</v>
      </c>
      <c r="X266" s="22" t="e">
        <f t="shared" si="118"/>
        <v>#VALUE!</v>
      </c>
      <c r="Y266" s="22" t="e">
        <f t="shared" si="118"/>
        <v>#VALUE!</v>
      </c>
      <c r="Z266" s="22" t="e">
        <f t="shared" si="118"/>
        <v>#VALUE!</v>
      </c>
      <c r="AA266" s="22" t="e">
        <f t="shared" si="118"/>
        <v>#VALUE!</v>
      </c>
      <c r="AB266" s="22" t="e">
        <f t="shared" si="118"/>
        <v>#VALUE!</v>
      </c>
      <c r="AC266" s="22" t="e">
        <f t="shared" si="118"/>
        <v>#VALUE!</v>
      </c>
      <c r="AD266" s="22" t="e">
        <f t="shared" si="118"/>
        <v>#VALUE!</v>
      </c>
      <c r="AE266" s="22" t="e">
        <f t="shared" si="118"/>
        <v>#VALUE!</v>
      </c>
      <c r="AF266" s="22" t="e">
        <f t="shared" si="118"/>
        <v>#VALUE!</v>
      </c>
      <c r="AG266" s="22" t="e">
        <f t="shared" si="118"/>
        <v>#VALUE!</v>
      </c>
      <c r="AH266" s="23" t="s">
        <v>16</v>
      </c>
      <c r="AI266" s="59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49" t="str">
        <f>IFERROR(TEXT(WEEKDAY(+C266),"aaa"),"")</f>
        <v/>
      </c>
      <c r="D267" s="49" t="str">
        <f t="shared" ref="D267:AG267" si="119">IFERROR(TEXT(WEEKDAY(+D266),"aaa"),"")</f>
        <v/>
      </c>
      <c r="E267" s="49" t="str">
        <f t="shared" si="119"/>
        <v/>
      </c>
      <c r="F267" s="49" t="str">
        <f t="shared" si="119"/>
        <v/>
      </c>
      <c r="G267" s="49" t="str">
        <f t="shared" si="119"/>
        <v/>
      </c>
      <c r="H267" s="49" t="str">
        <f t="shared" si="119"/>
        <v/>
      </c>
      <c r="I267" s="49" t="str">
        <f t="shared" si="119"/>
        <v/>
      </c>
      <c r="J267" s="49" t="str">
        <f t="shared" si="119"/>
        <v/>
      </c>
      <c r="K267" s="49" t="str">
        <f t="shared" si="119"/>
        <v/>
      </c>
      <c r="L267" s="49" t="str">
        <f t="shared" si="119"/>
        <v/>
      </c>
      <c r="M267" s="49" t="str">
        <f t="shared" si="119"/>
        <v/>
      </c>
      <c r="N267" s="49" t="str">
        <f t="shared" si="119"/>
        <v/>
      </c>
      <c r="O267" s="49" t="str">
        <f t="shared" si="119"/>
        <v/>
      </c>
      <c r="P267" s="49" t="str">
        <f t="shared" si="119"/>
        <v/>
      </c>
      <c r="Q267" s="49" t="str">
        <f t="shared" si="119"/>
        <v/>
      </c>
      <c r="R267" s="49" t="str">
        <f t="shared" si="119"/>
        <v/>
      </c>
      <c r="S267" s="49" t="str">
        <f t="shared" si="119"/>
        <v/>
      </c>
      <c r="T267" s="49" t="str">
        <f t="shared" si="119"/>
        <v/>
      </c>
      <c r="U267" s="49" t="str">
        <f t="shared" si="119"/>
        <v/>
      </c>
      <c r="V267" s="49" t="str">
        <f t="shared" si="119"/>
        <v/>
      </c>
      <c r="W267" s="49" t="str">
        <f t="shared" si="119"/>
        <v/>
      </c>
      <c r="X267" s="49" t="str">
        <f t="shared" si="119"/>
        <v/>
      </c>
      <c r="Y267" s="49" t="str">
        <f t="shared" si="119"/>
        <v/>
      </c>
      <c r="Z267" s="49" t="str">
        <f t="shared" si="119"/>
        <v/>
      </c>
      <c r="AA267" s="49" t="str">
        <f t="shared" si="119"/>
        <v/>
      </c>
      <c r="AB267" s="49" t="str">
        <f t="shared" si="119"/>
        <v/>
      </c>
      <c r="AC267" s="49" t="str">
        <f t="shared" si="119"/>
        <v/>
      </c>
      <c r="AD267" s="49" t="str">
        <f t="shared" si="119"/>
        <v/>
      </c>
      <c r="AE267" s="49" t="str">
        <f t="shared" si="119"/>
        <v/>
      </c>
      <c r="AF267" s="49" t="str">
        <f t="shared" si="119"/>
        <v/>
      </c>
      <c r="AG267" s="49" t="str">
        <f t="shared" si="119"/>
        <v/>
      </c>
      <c r="AH267" s="23" t="s">
        <v>18</v>
      </c>
      <c r="AI267" s="59">
        <f>+COUNTIF(C268:AG268,"夏休")+COUNTIF(C268:AG268,"冬休")+COUNTIF(C268:AG268,"中止")</f>
        <v>0</v>
      </c>
      <c r="AL267" s="58"/>
    </row>
    <row r="268" spans="2:38" s="25" customFormat="1" ht="13.5" customHeight="1" x14ac:dyDescent="0.15">
      <c r="B268" s="83" t="s">
        <v>17</v>
      </c>
      <c r="C268" s="85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104"/>
      <c r="AH268" s="26" t="s">
        <v>2</v>
      </c>
      <c r="AI268" s="27">
        <f>COUNT(C266:AG266)-AI267</f>
        <v>0</v>
      </c>
      <c r="AL268" s="58"/>
    </row>
    <row r="269" spans="2:38" s="25" customFormat="1" ht="13.5" customHeight="1" x14ac:dyDescent="0.15">
      <c r="B269" s="84"/>
      <c r="C269" s="85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104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58"/>
    </row>
    <row r="270" spans="2:38" s="25" customFormat="1" ht="13.5" customHeight="1" x14ac:dyDescent="0.15">
      <c r="B270" s="105" t="s">
        <v>0</v>
      </c>
      <c r="C270" s="106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9"/>
      <c r="AH270" s="26" t="s">
        <v>8</v>
      </c>
      <c r="AI270" s="29" t="e">
        <f>+AI269/AI268</f>
        <v>#DIV/0!</v>
      </c>
      <c r="AL270" s="58"/>
    </row>
    <row r="271" spans="2:38" s="25" customFormat="1" x14ac:dyDescent="0.15">
      <c r="B271" s="105"/>
      <c r="C271" s="106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9"/>
      <c r="AH271" s="26" t="s">
        <v>9</v>
      </c>
      <c r="AI271" s="27">
        <f>+COUNTA(C272:AG273)</f>
        <v>0</v>
      </c>
      <c r="AL271" s="58"/>
    </row>
    <row r="272" spans="2:38" s="25" customFormat="1" x14ac:dyDescent="0.15">
      <c r="B272" s="110" t="s">
        <v>7</v>
      </c>
      <c r="C272" s="112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14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111"/>
      <c r="C273" s="113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15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7" t="str">
        <f>IF(7&gt;AI268,"対象外",IF(AL272&gt;=AI266,"OK","NG"))</f>
        <v>対象外</v>
      </c>
    </row>
    <row r="274" spans="2:38" hidden="1" x14ac:dyDescent="0.15">
      <c r="B274" s="60" t="s">
        <v>33</v>
      </c>
      <c r="C274" s="44" t="e">
        <f t="shared" ref="C274:AG274" si="120">IF(AND(DAY(C266)&gt;=22,DAY(C266)&lt;=28,C267="土"),1,0)</f>
        <v>#VALUE!</v>
      </c>
      <c r="D274" s="44" t="e">
        <f t="shared" si="120"/>
        <v>#VALUE!</v>
      </c>
      <c r="E274" s="44" t="e">
        <f t="shared" si="120"/>
        <v>#VALUE!</v>
      </c>
      <c r="F274" s="44" t="e">
        <f t="shared" si="120"/>
        <v>#VALUE!</v>
      </c>
      <c r="G274" s="44" t="e">
        <f t="shared" si="120"/>
        <v>#VALUE!</v>
      </c>
      <c r="H274" s="44" t="e">
        <f t="shared" si="120"/>
        <v>#VALUE!</v>
      </c>
      <c r="I274" s="44" t="e">
        <f t="shared" si="120"/>
        <v>#VALUE!</v>
      </c>
      <c r="J274" s="44" t="e">
        <f t="shared" si="120"/>
        <v>#VALUE!</v>
      </c>
      <c r="K274" s="44" t="e">
        <f t="shared" si="120"/>
        <v>#VALUE!</v>
      </c>
      <c r="L274" s="44" t="e">
        <f t="shared" si="120"/>
        <v>#VALUE!</v>
      </c>
      <c r="M274" s="44" t="e">
        <f t="shared" si="120"/>
        <v>#VALUE!</v>
      </c>
      <c r="N274" s="44" t="e">
        <f t="shared" si="120"/>
        <v>#VALUE!</v>
      </c>
      <c r="O274" s="44" t="e">
        <f t="shared" si="120"/>
        <v>#VALUE!</v>
      </c>
      <c r="P274" s="44" t="e">
        <f t="shared" si="120"/>
        <v>#VALUE!</v>
      </c>
      <c r="Q274" s="44" t="e">
        <f t="shared" si="120"/>
        <v>#VALUE!</v>
      </c>
      <c r="R274" s="44" t="e">
        <f t="shared" si="120"/>
        <v>#VALUE!</v>
      </c>
      <c r="S274" s="44" t="e">
        <f t="shared" si="120"/>
        <v>#VALUE!</v>
      </c>
      <c r="T274" s="44" t="e">
        <f t="shared" si="120"/>
        <v>#VALUE!</v>
      </c>
      <c r="U274" s="44" t="e">
        <f t="shared" si="120"/>
        <v>#VALUE!</v>
      </c>
      <c r="V274" s="44" t="e">
        <f t="shared" si="120"/>
        <v>#VALUE!</v>
      </c>
      <c r="W274" s="44" t="e">
        <f t="shared" si="120"/>
        <v>#VALUE!</v>
      </c>
      <c r="X274" s="44" t="e">
        <f t="shared" si="120"/>
        <v>#VALUE!</v>
      </c>
      <c r="Y274" s="44" t="e">
        <f t="shared" si="120"/>
        <v>#VALUE!</v>
      </c>
      <c r="Z274" s="44" t="e">
        <f t="shared" si="120"/>
        <v>#VALUE!</v>
      </c>
      <c r="AA274" s="44" t="e">
        <f t="shared" si="120"/>
        <v>#VALUE!</v>
      </c>
      <c r="AB274" s="44" t="e">
        <f t="shared" si="120"/>
        <v>#VALUE!</v>
      </c>
      <c r="AC274" s="44" t="e">
        <f t="shared" si="120"/>
        <v>#VALUE!</v>
      </c>
      <c r="AD274" s="44" t="e">
        <f t="shared" si="120"/>
        <v>#VALUE!</v>
      </c>
      <c r="AE274" s="44" t="e">
        <f t="shared" si="120"/>
        <v>#VALUE!</v>
      </c>
      <c r="AF274" s="44" t="e">
        <f t="shared" si="120"/>
        <v>#VALUE!</v>
      </c>
      <c r="AG274" s="44" t="e">
        <f t="shared" si="120"/>
        <v>#VALUE!</v>
      </c>
      <c r="AH274" s="45" t="s">
        <v>19</v>
      </c>
      <c r="AI274" s="46">
        <f>_xlfn.AGGREGATE(9,6,C274:AG274)</f>
        <v>0</v>
      </c>
      <c r="AJ274" s="28"/>
    </row>
    <row r="275" spans="2:38" hidden="1" x14ac:dyDescent="0.15">
      <c r="B275" s="60" t="s">
        <v>34</v>
      </c>
      <c r="C275" s="47" t="e">
        <f t="shared" ref="C275:AG275" si="121">IF(AND(DAY(C266)&gt;=22,DAY(C266)&lt;=28,C267="土",OR(C272="休",C272="雨")),1,0)</f>
        <v>#VALUE!</v>
      </c>
      <c r="D275" s="47" t="e">
        <f t="shared" si="121"/>
        <v>#VALUE!</v>
      </c>
      <c r="E275" s="47" t="e">
        <f t="shared" si="121"/>
        <v>#VALUE!</v>
      </c>
      <c r="F275" s="47" t="e">
        <f t="shared" si="121"/>
        <v>#VALUE!</v>
      </c>
      <c r="G275" s="47" t="e">
        <f t="shared" si="121"/>
        <v>#VALUE!</v>
      </c>
      <c r="H275" s="47" t="e">
        <f t="shared" si="121"/>
        <v>#VALUE!</v>
      </c>
      <c r="I275" s="47" t="e">
        <f t="shared" si="121"/>
        <v>#VALUE!</v>
      </c>
      <c r="J275" s="47" t="e">
        <f t="shared" si="121"/>
        <v>#VALUE!</v>
      </c>
      <c r="K275" s="47" t="e">
        <f t="shared" si="121"/>
        <v>#VALUE!</v>
      </c>
      <c r="L275" s="47" t="e">
        <f t="shared" si="121"/>
        <v>#VALUE!</v>
      </c>
      <c r="M275" s="47" t="e">
        <f t="shared" si="121"/>
        <v>#VALUE!</v>
      </c>
      <c r="N275" s="47" t="e">
        <f t="shared" si="121"/>
        <v>#VALUE!</v>
      </c>
      <c r="O275" s="47" t="e">
        <f t="shared" si="121"/>
        <v>#VALUE!</v>
      </c>
      <c r="P275" s="47" t="e">
        <f t="shared" si="121"/>
        <v>#VALUE!</v>
      </c>
      <c r="Q275" s="47" t="e">
        <f t="shared" si="121"/>
        <v>#VALUE!</v>
      </c>
      <c r="R275" s="47" t="e">
        <f t="shared" si="121"/>
        <v>#VALUE!</v>
      </c>
      <c r="S275" s="47" t="e">
        <f t="shared" si="121"/>
        <v>#VALUE!</v>
      </c>
      <c r="T275" s="47" t="e">
        <f t="shared" si="121"/>
        <v>#VALUE!</v>
      </c>
      <c r="U275" s="47" t="e">
        <f t="shared" si="121"/>
        <v>#VALUE!</v>
      </c>
      <c r="V275" s="47" t="e">
        <f t="shared" si="121"/>
        <v>#VALUE!</v>
      </c>
      <c r="W275" s="47" t="e">
        <f t="shared" si="121"/>
        <v>#VALUE!</v>
      </c>
      <c r="X275" s="47" t="e">
        <f t="shared" si="121"/>
        <v>#VALUE!</v>
      </c>
      <c r="Y275" s="47" t="e">
        <f t="shared" si="121"/>
        <v>#VALUE!</v>
      </c>
      <c r="Z275" s="47" t="e">
        <f t="shared" si="121"/>
        <v>#VALUE!</v>
      </c>
      <c r="AA275" s="47" t="e">
        <f t="shared" si="121"/>
        <v>#VALUE!</v>
      </c>
      <c r="AB275" s="47" t="e">
        <f t="shared" si="121"/>
        <v>#VALUE!</v>
      </c>
      <c r="AC275" s="47" t="e">
        <f t="shared" si="121"/>
        <v>#VALUE!</v>
      </c>
      <c r="AD275" s="47" t="e">
        <f t="shared" si="121"/>
        <v>#VALUE!</v>
      </c>
      <c r="AE275" s="47" t="e">
        <f t="shared" si="121"/>
        <v>#VALUE!</v>
      </c>
      <c r="AF275" s="47" t="e">
        <f t="shared" si="121"/>
        <v>#VALUE!</v>
      </c>
      <c r="AG275" s="47" t="e">
        <f t="shared" si="121"/>
        <v>#VALUE!</v>
      </c>
      <c r="AH275" s="48" t="s">
        <v>20</v>
      </c>
      <c r="AI275" s="46">
        <f>_xlfn.AGGREGATE(9,6,C275:AG275)</f>
        <v>0</v>
      </c>
      <c r="AJ275" s="28"/>
    </row>
    <row r="276" spans="2:38" hidden="1" x14ac:dyDescent="0.15">
      <c r="B276" s="60" t="s">
        <v>35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" si="122">IF(AND(DAY(E266)&gt;=8,DAY(E266)&lt;=14,E267="土"),1,0)</f>
        <v>#VALUE!</v>
      </c>
      <c r="F276" s="44" t="e">
        <f>IF(AND(DAY(F266)&gt;=8,DAY(F266)&lt;=14,F267="土"),1,0)</f>
        <v>#VALUE!</v>
      </c>
      <c r="G276" s="44" t="e">
        <f>IF(AND(DAY(G266)&gt;=8,DAY(G266)&lt;=14,G267="土"),1,0)</f>
        <v>#VALUE!</v>
      </c>
      <c r="H276" s="44" t="e">
        <f t="shared" ref="H276:AG276" si="123">IF(AND(DAY(H266)&gt;=8,DAY(H266)&lt;=14,H267="土"),1,0)</f>
        <v>#VALUE!</v>
      </c>
      <c r="I276" s="44" t="e">
        <f t="shared" si="123"/>
        <v>#VALUE!</v>
      </c>
      <c r="J276" s="44" t="e">
        <f t="shared" si="123"/>
        <v>#VALUE!</v>
      </c>
      <c r="K276" s="44" t="e">
        <f t="shared" si="123"/>
        <v>#VALUE!</v>
      </c>
      <c r="L276" s="44" t="e">
        <f t="shared" si="123"/>
        <v>#VALUE!</v>
      </c>
      <c r="M276" s="44" t="e">
        <f t="shared" si="123"/>
        <v>#VALUE!</v>
      </c>
      <c r="N276" s="44" t="e">
        <f t="shared" si="123"/>
        <v>#VALUE!</v>
      </c>
      <c r="O276" s="44" t="e">
        <f t="shared" si="123"/>
        <v>#VALUE!</v>
      </c>
      <c r="P276" s="44" t="e">
        <f t="shared" si="123"/>
        <v>#VALUE!</v>
      </c>
      <c r="Q276" s="44" t="e">
        <f t="shared" si="123"/>
        <v>#VALUE!</v>
      </c>
      <c r="R276" s="44" t="e">
        <f t="shared" si="123"/>
        <v>#VALUE!</v>
      </c>
      <c r="S276" s="44" t="e">
        <f t="shared" si="123"/>
        <v>#VALUE!</v>
      </c>
      <c r="T276" s="44" t="e">
        <f t="shared" si="123"/>
        <v>#VALUE!</v>
      </c>
      <c r="U276" s="44" t="e">
        <f t="shared" si="123"/>
        <v>#VALUE!</v>
      </c>
      <c r="V276" s="44" t="e">
        <f t="shared" si="123"/>
        <v>#VALUE!</v>
      </c>
      <c r="W276" s="44" t="e">
        <f t="shared" si="123"/>
        <v>#VALUE!</v>
      </c>
      <c r="X276" s="44" t="e">
        <f t="shared" si="123"/>
        <v>#VALUE!</v>
      </c>
      <c r="Y276" s="44" t="e">
        <f t="shared" si="123"/>
        <v>#VALUE!</v>
      </c>
      <c r="Z276" s="44" t="e">
        <f t="shared" si="123"/>
        <v>#VALUE!</v>
      </c>
      <c r="AA276" s="44" t="e">
        <f t="shared" si="123"/>
        <v>#VALUE!</v>
      </c>
      <c r="AB276" s="44" t="e">
        <f t="shared" si="123"/>
        <v>#VALUE!</v>
      </c>
      <c r="AC276" s="44" t="e">
        <f t="shared" si="123"/>
        <v>#VALUE!</v>
      </c>
      <c r="AD276" s="44" t="e">
        <f t="shared" si="123"/>
        <v>#VALUE!</v>
      </c>
      <c r="AE276" s="44" t="e">
        <f t="shared" si="123"/>
        <v>#VALUE!</v>
      </c>
      <c r="AF276" s="44" t="e">
        <f t="shared" si="123"/>
        <v>#VALUE!</v>
      </c>
      <c r="AG276" s="44" t="e">
        <f t="shared" si="123"/>
        <v>#VALUE!</v>
      </c>
      <c r="AH276" s="45" t="s">
        <v>19</v>
      </c>
      <c r="AI276" s="46">
        <f>_xlfn.AGGREGATE(9,6,C276:AG276)</f>
        <v>0</v>
      </c>
      <c r="AJ276" s="28"/>
    </row>
    <row r="277" spans="2:38" hidden="1" x14ac:dyDescent="0.15">
      <c r="B277" s="60" t="s">
        <v>36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" si="124">IF(AND(DAY(E266)&gt;=8,DAY(E266)&lt;=14,E267="土",OR(E272="休",E272="雨")),1,0)</f>
        <v>#VALUE!</v>
      </c>
      <c r="F277" s="47" t="e">
        <f>IF(AND(DAY(F266)&gt;=8,DAY(F266)&lt;=14,F267="土",OR(F272="休",F272="雨")),1,0)</f>
        <v>#VALUE!</v>
      </c>
      <c r="G277" s="47" t="e">
        <f>IF(AND(DAY(G266)&gt;=8,DAY(G266)&lt;=14,G267="土",OR(G272="休",G272="雨")),1,0)</f>
        <v>#VALUE!</v>
      </c>
      <c r="H277" s="47" t="e">
        <f t="shared" ref="H277:AG277" si="125">IF(AND(DAY(H266)&gt;=8,DAY(H266)&lt;=14,H267="土",OR(H272="休",H272="雨")),1,0)</f>
        <v>#VALUE!</v>
      </c>
      <c r="I277" s="47" t="e">
        <f t="shared" si="125"/>
        <v>#VALUE!</v>
      </c>
      <c r="J277" s="47" t="e">
        <f t="shared" si="125"/>
        <v>#VALUE!</v>
      </c>
      <c r="K277" s="47" t="e">
        <f t="shared" si="125"/>
        <v>#VALUE!</v>
      </c>
      <c r="L277" s="47" t="e">
        <f t="shared" si="125"/>
        <v>#VALUE!</v>
      </c>
      <c r="M277" s="47" t="e">
        <f t="shared" si="125"/>
        <v>#VALUE!</v>
      </c>
      <c r="N277" s="47" t="e">
        <f t="shared" si="125"/>
        <v>#VALUE!</v>
      </c>
      <c r="O277" s="47" t="e">
        <f t="shared" si="125"/>
        <v>#VALUE!</v>
      </c>
      <c r="P277" s="47" t="e">
        <f t="shared" si="125"/>
        <v>#VALUE!</v>
      </c>
      <c r="Q277" s="47" t="e">
        <f t="shared" si="125"/>
        <v>#VALUE!</v>
      </c>
      <c r="R277" s="47" t="e">
        <f t="shared" si="125"/>
        <v>#VALUE!</v>
      </c>
      <c r="S277" s="47" t="e">
        <f t="shared" si="125"/>
        <v>#VALUE!</v>
      </c>
      <c r="T277" s="47" t="e">
        <f t="shared" si="125"/>
        <v>#VALUE!</v>
      </c>
      <c r="U277" s="47" t="e">
        <f t="shared" si="125"/>
        <v>#VALUE!</v>
      </c>
      <c r="V277" s="47" t="e">
        <f t="shared" si="125"/>
        <v>#VALUE!</v>
      </c>
      <c r="W277" s="47" t="e">
        <f t="shared" si="125"/>
        <v>#VALUE!</v>
      </c>
      <c r="X277" s="47" t="e">
        <f t="shared" si="125"/>
        <v>#VALUE!</v>
      </c>
      <c r="Y277" s="47" t="e">
        <f t="shared" si="125"/>
        <v>#VALUE!</v>
      </c>
      <c r="Z277" s="47" t="e">
        <f t="shared" si="125"/>
        <v>#VALUE!</v>
      </c>
      <c r="AA277" s="47" t="e">
        <f t="shared" si="125"/>
        <v>#VALUE!</v>
      </c>
      <c r="AB277" s="47" t="e">
        <f t="shared" si="125"/>
        <v>#VALUE!</v>
      </c>
      <c r="AC277" s="47" t="e">
        <f t="shared" si="125"/>
        <v>#VALUE!</v>
      </c>
      <c r="AD277" s="47" t="e">
        <f t="shared" si="125"/>
        <v>#VALUE!</v>
      </c>
      <c r="AE277" s="47" t="e">
        <f t="shared" si="125"/>
        <v>#VALUE!</v>
      </c>
      <c r="AF277" s="47" t="e">
        <f t="shared" si="125"/>
        <v>#VALUE!</v>
      </c>
      <c r="AG277" s="47" t="e">
        <f t="shared" si="125"/>
        <v>#VALUE!</v>
      </c>
      <c r="AH277" s="48" t="s">
        <v>20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58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116" t="e">
        <f>C282</f>
        <v>#VALUE!</v>
      </c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2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6">C281+1</f>
        <v>#VALUE!</v>
      </c>
      <c r="E281" s="22" t="e">
        <f t="shared" si="126"/>
        <v>#VALUE!</v>
      </c>
      <c r="F281" s="22" t="e">
        <f t="shared" si="126"/>
        <v>#VALUE!</v>
      </c>
      <c r="G281" s="22" t="e">
        <f t="shared" si="126"/>
        <v>#VALUE!</v>
      </c>
      <c r="H281" s="22" t="e">
        <f t="shared" si="126"/>
        <v>#VALUE!</v>
      </c>
      <c r="I281" s="22" t="e">
        <f t="shared" si="126"/>
        <v>#VALUE!</v>
      </c>
      <c r="J281" s="22" t="e">
        <f t="shared" si="126"/>
        <v>#VALUE!</v>
      </c>
      <c r="K281" s="22" t="e">
        <f t="shared" si="126"/>
        <v>#VALUE!</v>
      </c>
      <c r="L281" s="22" t="e">
        <f t="shared" si="126"/>
        <v>#VALUE!</v>
      </c>
      <c r="M281" s="22" t="e">
        <f t="shared" si="126"/>
        <v>#VALUE!</v>
      </c>
      <c r="N281" s="22" t="e">
        <f t="shared" si="126"/>
        <v>#VALUE!</v>
      </c>
      <c r="O281" s="22" t="e">
        <f t="shared" si="126"/>
        <v>#VALUE!</v>
      </c>
      <c r="P281" s="22" t="e">
        <f t="shared" si="126"/>
        <v>#VALUE!</v>
      </c>
      <c r="Q281" s="22" t="e">
        <f t="shared" si="126"/>
        <v>#VALUE!</v>
      </c>
      <c r="R281" s="22" t="e">
        <f t="shared" si="126"/>
        <v>#VALUE!</v>
      </c>
      <c r="S281" s="22" t="e">
        <f t="shared" si="126"/>
        <v>#VALUE!</v>
      </c>
      <c r="T281" s="22" t="e">
        <f t="shared" si="126"/>
        <v>#VALUE!</v>
      </c>
      <c r="U281" s="22" t="e">
        <f t="shared" si="126"/>
        <v>#VALUE!</v>
      </c>
      <c r="V281" s="22" t="e">
        <f t="shared" si="126"/>
        <v>#VALUE!</v>
      </c>
      <c r="W281" s="22" t="e">
        <f t="shared" si="126"/>
        <v>#VALUE!</v>
      </c>
      <c r="X281" s="22" t="e">
        <f t="shared" si="126"/>
        <v>#VALUE!</v>
      </c>
      <c r="Y281" s="22" t="e">
        <f t="shared" si="126"/>
        <v>#VALUE!</v>
      </c>
      <c r="Z281" s="22" t="e">
        <f t="shared" si="126"/>
        <v>#VALUE!</v>
      </c>
      <c r="AA281" s="22" t="e">
        <f t="shared" si="126"/>
        <v>#VALUE!</v>
      </c>
      <c r="AB281" s="22" t="e">
        <f t="shared" si="126"/>
        <v>#VALUE!</v>
      </c>
      <c r="AC281" s="22" t="e">
        <f t="shared" si="126"/>
        <v>#VALUE!</v>
      </c>
      <c r="AD281" s="22" t="e">
        <f t="shared" si="126"/>
        <v>#VALUE!</v>
      </c>
      <c r="AE281" s="22" t="e">
        <f t="shared" si="126"/>
        <v>#VALUE!</v>
      </c>
      <c r="AF281" s="22" t="e">
        <f t="shared" si="126"/>
        <v>#VALUE!</v>
      </c>
      <c r="AG281" s="22" t="e">
        <f t="shared" si="126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7">IF(D281&gt;$G$5,"",IF(C282=EOMONTH(DATE($C279,$D279,1),0),"",IF(C282="","",C282+1)))</f>
        <v>#VALUE!</v>
      </c>
      <c r="E282" s="22" t="e">
        <f t="shared" si="127"/>
        <v>#VALUE!</v>
      </c>
      <c r="F282" s="22" t="e">
        <f t="shared" si="127"/>
        <v>#VALUE!</v>
      </c>
      <c r="G282" s="22" t="e">
        <f t="shared" si="127"/>
        <v>#VALUE!</v>
      </c>
      <c r="H282" s="22" t="e">
        <f t="shared" si="127"/>
        <v>#VALUE!</v>
      </c>
      <c r="I282" s="22" t="e">
        <f t="shared" si="127"/>
        <v>#VALUE!</v>
      </c>
      <c r="J282" s="22" t="e">
        <f t="shared" si="127"/>
        <v>#VALUE!</v>
      </c>
      <c r="K282" s="22" t="e">
        <f t="shared" si="127"/>
        <v>#VALUE!</v>
      </c>
      <c r="L282" s="22" t="e">
        <f t="shared" si="127"/>
        <v>#VALUE!</v>
      </c>
      <c r="M282" s="22" t="e">
        <f t="shared" si="127"/>
        <v>#VALUE!</v>
      </c>
      <c r="N282" s="22" t="e">
        <f t="shared" si="127"/>
        <v>#VALUE!</v>
      </c>
      <c r="O282" s="22" t="e">
        <f t="shared" si="127"/>
        <v>#VALUE!</v>
      </c>
      <c r="P282" s="22" t="e">
        <f t="shared" si="127"/>
        <v>#VALUE!</v>
      </c>
      <c r="Q282" s="22" t="e">
        <f t="shared" si="127"/>
        <v>#VALUE!</v>
      </c>
      <c r="R282" s="22" t="e">
        <f t="shared" si="127"/>
        <v>#VALUE!</v>
      </c>
      <c r="S282" s="22" t="e">
        <f t="shared" si="127"/>
        <v>#VALUE!</v>
      </c>
      <c r="T282" s="22" t="e">
        <f t="shared" si="127"/>
        <v>#VALUE!</v>
      </c>
      <c r="U282" s="22" t="e">
        <f t="shared" si="127"/>
        <v>#VALUE!</v>
      </c>
      <c r="V282" s="22" t="e">
        <f t="shared" si="127"/>
        <v>#VALUE!</v>
      </c>
      <c r="W282" s="22" t="e">
        <f t="shared" si="127"/>
        <v>#VALUE!</v>
      </c>
      <c r="X282" s="22" t="e">
        <f t="shared" si="127"/>
        <v>#VALUE!</v>
      </c>
      <c r="Y282" s="22" t="e">
        <f t="shared" si="127"/>
        <v>#VALUE!</v>
      </c>
      <c r="Z282" s="22" t="e">
        <f t="shared" si="127"/>
        <v>#VALUE!</v>
      </c>
      <c r="AA282" s="22" t="e">
        <f t="shared" si="127"/>
        <v>#VALUE!</v>
      </c>
      <c r="AB282" s="22" t="e">
        <f t="shared" si="127"/>
        <v>#VALUE!</v>
      </c>
      <c r="AC282" s="22" t="e">
        <f t="shared" si="127"/>
        <v>#VALUE!</v>
      </c>
      <c r="AD282" s="22" t="e">
        <f t="shared" si="127"/>
        <v>#VALUE!</v>
      </c>
      <c r="AE282" s="22" t="e">
        <f t="shared" si="127"/>
        <v>#VALUE!</v>
      </c>
      <c r="AF282" s="22" t="e">
        <f t="shared" si="127"/>
        <v>#VALUE!</v>
      </c>
      <c r="AG282" s="22" t="e">
        <f t="shared" si="127"/>
        <v>#VALUE!</v>
      </c>
      <c r="AH282" s="23" t="s">
        <v>16</v>
      </c>
      <c r="AI282" s="59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49" t="str">
        <f>IFERROR(TEXT(WEEKDAY(+C282),"aaa"),"")</f>
        <v/>
      </c>
      <c r="D283" s="49" t="str">
        <f t="shared" ref="D283:AG283" si="128">IFERROR(TEXT(WEEKDAY(+D282),"aaa"),"")</f>
        <v/>
      </c>
      <c r="E283" s="49" t="str">
        <f t="shared" si="128"/>
        <v/>
      </c>
      <c r="F283" s="49" t="str">
        <f t="shared" si="128"/>
        <v/>
      </c>
      <c r="G283" s="49" t="str">
        <f t="shared" si="128"/>
        <v/>
      </c>
      <c r="H283" s="49" t="str">
        <f t="shared" si="128"/>
        <v/>
      </c>
      <c r="I283" s="49" t="str">
        <f t="shared" si="128"/>
        <v/>
      </c>
      <c r="J283" s="49" t="str">
        <f t="shared" si="128"/>
        <v/>
      </c>
      <c r="K283" s="49" t="str">
        <f t="shared" si="128"/>
        <v/>
      </c>
      <c r="L283" s="49" t="str">
        <f t="shared" si="128"/>
        <v/>
      </c>
      <c r="M283" s="49" t="str">
        <f t="shared" si="128"/>
        <v/>
      </c>
      <c r="N283" s="49" t="str">
        <f t="shared" si="128"/>
        <v/>
      </c>
      <c r="O283" s="49" t="str">
        <f t="shared" si="128"/>
        <v/>
      </c>
      <c r="P283" s="49" t="str">
        <f t="shared" si="128"/>
        <v/>
      </c>
      <c r="Q283" s="49" t="str">
        <f t="shared" si="128"/>
        <v/>
      </c>
      <c r="R283" s="49" t="str">
        <f t="shared" si="128"/>
        <v/>
      </c>
      <c r="S283" s="49" t="str">
        <f t="shared" si="128"/>
        <v/>
      </c>
      <c r="T283" s="49" t="str">
        <f t="shared" si="128"/>
        <v/>
      </c>
      <c r="U283" s="49" t="str">
        <f t="shared" si="128"/>
        <v/>
      </c>
      <c r="V283" s="49" t="str">
        <f t="shared" si="128"/>
        <v/>
      </c>
      <c r="W283" s="49" t="str">
        <f t="shared" si="128"/>
        <v/>
      </c>
      <c r="X283" s="49" t="str">
        <f t="shared" si="128"/>
        <v/>
      </c>
      <c r="Y283" s="49" t="str">
        <f t="shared" si="128"/>
        <v/>
      </c>
      <c r="Z283" s="49" t="str">
        <f t="shared" si="128"/>
        <v/>
      </c>
      <c r="AA283" s="49" t="str">
        <f t="shared" si="128"/>
        <v/>
      </c>
      <c r="AB283" s="49" t="str">
        <f t="shared" si="128"/>
        <v/>
      </c>
      <c r="AC283" s="49" t="str">
        <f t="shared" si="128"/>
        <v/>
      </c>
      <c r="AD283" s="49" t="str">
        <f t="shared" si="128"/>
        <v/>
      </c>
      <c r="AE283" s="49" t="str">
        <f t="shared" si="128"/>
        <v/>
      </c>
      <c r="AF283" s="49" t="str">
        <f t="shared" si="128"/>
        <v/>
      </c>
      <c r="AG283" s="49" t="str">
        <f t="shared" si="128"/>
        <v/>
      </c>
      <c r="AH283" s="23" t="s">
        <v>18</v>
      </c>
      <c r="AI283" s="59">
        <f>+COUNTIF(C284:AG284,"夏休")+COUNTIF(C284:AG284,"冬休")+COUNTIF(C284:AG284,"中止")</f>
        <v>0</v>
      </c>
      <c r="AL283" s="58"/>
    </row>
    <row r="284" spans="2:38" s="25" customFormat="1" ht="13.5" customHeight="1" x14ac:dyDescent="0.15">
      <c r="B284" s="83" t="s">
        <v>17</v>
      </c>
      <c r="C284" s="85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104"/>
      <c r="AH284" s="26" t="s">
        <v>2</v>
      </c>
      <c r="AI284" s="27">
        <f>COUNT(C282:AG282)-AI283</f>
        <v>0</v>
      </c>
      <c r="AL284" s="58"/>
    </row>
    <row r="285" spans="2:38" s="25" customFormat="1" ht="13.5" customHeight="1" x14ac:dyDescent="0.15">
      <c r="B285" s="84"/>
      <c r="C285" s="85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104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58"/>
    </row>
    <row r="286" spans="2:38" s="25" customFormat="1" ht="13.5" customHeight="1" x14ac:dyDescent="0.15">
      <c r="B286" s="105" t="s">
        <v>0</v>
      </c>
      <c r="C286" s="106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  <c r="AA286" s="103"/>
      <c r="AB286" s="103"/>
      <c r="AC286" s="103"/>
      <c r="AD286" s="103"/>
      <c r="AE286" s="103"/>
      <c r="AF286" s="103"/>
      <c r="AG286" s="109"/>
      <c r="AH286" s="26" t="s">
        <v>8</v>
      </c>
      <c r="AI286" s="29" t="e">
        <f>+AI285/AI284</f>
        <v>#DIV/0!</v>
      </c>
      <c r="AL286" s="58"/>
    </row>
    <row r="287" spans="2:38" s="25" customFormat="1" x14ac:dyDescent="0.15">
      <c r="B287" s="105"/>
      <c r="C287" s="106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  <c r="AA287" s="103"/>
      <c r="AB287" s="103"/>
      <c r="AC287" s="103"/>
      <c r="AD287" s="103"/>
      <c r="AE287" s="103"/>
      <c r="AF287" s="103"/>
      <c r="AG287" s="109"/>
      <c r="AH287" s="26" t="s">
        <v>9</v>
      </c>
      <c r="AI287" s="27">
        <f>+COUNTA(C288:AG289)</f>
        <v>0</v>
      </c>
      <c r="AL287" s="58"/>
    </row>
    <row r="288" spans="2:38" s="25" customFormat="1" x14ac:dyDescent="0.15">
      <c r="B288" s="110" t="s">
        <v>7</v>
      </c>
      <c r="C288" s="112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14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111"/>
      <c r="C289" s="113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15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7" t="str">
        <f>IF(7&gt;AI284,"対象外",IF(AL288&gt;=AI282,"OK","NG"))</f>
        <v>対象外</v>
      </c>
    </row>
    <row r="290" spans="2:38" hidden="1" x14ac:dyDescent="0.15">
      <c r="B290" s="60" t="s">
        <v>33</v>
      </c>
      <c r="C290" s="44" t="e">
        <f t="shared" ref="C290:AG290" si="129">IF(AND(DAY(C282)&gt;=22,DAY(C282)&lt;=28,C283="土"),1,0)</f>
        <v>#VALUE!</v>
      </c>
      <c r="D290" s="44" t="e">
        <f t="shared" si="129"/>
        <v>#VALUE!</v>
      </c>
      <c r="E290" s="44" t="e">
        <f t="shared" si="129"/>
        <v>#VALUE!</v>
      </c>
      <c r="F290" s="44" t="e">
        <f t="shared" si="129"/>
        <v>#VALUE!</v>
      </c>
      <c r="G290" s="44" t="e">
        <f t="shared" si="129"/>
        <v>#VALUE!</v>
      </c>
      <c r="H290" s="44" t="e">
        <f t="shared" si="129"/>
        <v>#VALUE!</v>
      </c>
      <c r="I290" s="44" t="e">
        <f t="shared" si="129"/>
        <v>#VALUE!</v>
      </c>
      <c r="J290" s="44" t="e">
        <f t="shared" si="129"/>
        <v>#VALUE!</v>
      </c>
      <c r="K290" s="44" t="e">
        <f t="shared" si="129"/>
        <v>#VALUE!</v>
      </c>
      <c r="L290" s="44" t="e">
        <f t="shared" si="129"/>
        <v>#VALUE!</v>
      </c>
      <c r="M290" s="44" t="e">
        <f t="shared" si="129"/>
        <v>#VALUE!</v>
      </c>
      <c r="N290" s="44" t="e">
        <f t="shared" si="129"/>
        <v>#VALUE!</v>
      </c>
      <c r="O290" s="44" t="e">
        <f t="shared" si="129"/>
        <v>#VALUE!</v>
      </c>
      <c r="P290" s="44" t="e">
        <f t="shared" si="129"/>
        <v>#VALUE!</v>
      </c>
      <c r="Q290" s="44" t="e">
        <f t="shared" si="129"/>
        <v>#VALUE!</v>
      </c>
      <c r="R290" s="44" t="e">
        <f t="shared" si="129"/>
        <v>#VALUE!</v>
      </c>
      <c r="S290" s="44" t="e">
        <f t="shared" si="129"/>
        <v>#VALUE!</v>
      </c>
      <c r="T290" s="44" t="e">
        <f t="shared" si="129"/>
        <v>#VALUE!</v>
      </c>
      <c r="U290" s="44" t="e">
        <f t="shared" si="129"/>
        <v>#VALUE!</v>
      </c>
      <c r="V290" s="44" t="e">
        <f t="shared" si="129"/>
        <v>#VALUE!</v>
      </c>
      <c r="W290" s="44" t="e">
        <f t="shared" si="129"/>
        <v>#VALUE!</v>
      </c>
      <c r="X290" s="44" t="e">
        <f t="shared" si="129"/>
        <v>#VALUE!</v>
      </c>
      <c r="Y290" s="44" t="e">
        <f t="shared" si="129"/>
        <v>#VALUE!</v>
      </c>
      <c r="Z290" s="44" t="e">
        <f t="shared" si="129"/>
        <v>#VALUE!</v>
      </c>
      <c r="AA290" s="44" t="e">
        <f t="shared" si="129"/>
        <v>#VALUE!</v>
      </c>
      <c r="AB290" s="44" t="e">
        <f t="shared" si="129"/>
        <v>#VALUE!</v>
      </c>
      <c r="AC290" s="44" t="e">
        <f t="shared" si="129"/>
        <v>#VALUE!</v>
      </c>
      <c r="AD290" s="44" t="e">
        <f t="shared" si="129"/>
        <v>#VALUE!</v>
      </c>
      <c r="AE290" s="44" t="e">
        <f t="shared" si="129"/>
        <v>#VALUE!</v>
      </c>
      <c r="AF290" s="44" t="e">
        <f t="shared" si="129"/>
        <v>#VALUE!</v>
      </c>
      <c r="AG290" s="44" t="e">
        <f t="shared" si="129"/>
        <v>#VALUE!</v>
      </c>
      <c r="AH290" s="45" t="s">
        <v>19</v>
      </c>
      <c r="AI290" s="46">
        <f>_xlfn.AGGREGATE(9,6,C290:AG290)</f>
        <v>0</v>
      </c>
      <c r="AJ290" s="28"/>
    </row>
    <row r="291" spans="2:38" hidden="1" x14ac:dyDescent="0.15">
      <c r="B291" s="60" t="s">
        <v>34</v>
      </c>
      <c r="C291" s="47" t="e">
        <f t="shared" ref="C291:AG291" si="130">IF(AND(DAY(C282)&gt;=22,DAY(C282)&lt;=28,C283="土",OR(C288="休",C288="雨")),1,0)</f>
        <v>#VALUE!</v>
      </c>
      <c r="D291" s="47" t="e">
        <f t="shared" si="130"/>
        <v>#VALUE!</v>
      </c>
      <c r="E291" s="47" t="e">
        <f t="shared" si="130"/>
        <v>#VALUE!</v>
      </c>
      <c r="F291" s="47" t="e">
        <f t="shared" si="130"/>
        <v>#VALUE!</v>
      </c>
      <c r="G291" s="47" t="e">
        <f t="shared" si="130"/>
        <v>#VALUE!</v>
      </c>
      <c r="H291" s="47" t="e">
        <f t="shared" si="130"/>
        <v>#VALUE!</v>
      </c>
      <c r="I291" s="47" t="e">
        <f t="shared" si="130"/>
        <v>#VALUE!</v>
      </c>
      <c r="J291" s="47" t="e">
        <f t="shared" si="130"/>
        <v>#VALUE!</v>
      </c>
      <c r="K291" s="47" t="e">
        <f t="shared" si="130"/>
        <v>#VALUE!</v>
      </c>
      <c r="L291" s="47" t="e">
        <f t="shared" si="130"/>
        <v>#VALUE!</v>
      </c>
      <c r="M291" s="47" t="e">
        <f t="shared" si="130"/>
        <v>#VALUE!</v>
      </c>
      <c r="N291" s="47" t="e">
        <f t="shared" si="130"/>
        <v>#VALUE!</v>
      </c>
      <c r="O291" s="47" t="e">
        <f t="shared" si="130"/>
        <v>#VALUE!</v>
      </c>
      <c r="P291" s="47" t="e">
        <f t="shared" si="130"/>
        <v>#VALUE!</v>
      </c>
      <c r="Q291" s="47" t="e">
        <f t="shared" si="130"/>
        <v>#VALUE!</v>
      </c>
      <c r="R291" s="47" t="e">
        <f t="shared" si="130"/>
        <v>#VALUE!</v>
      </c>
      <c r="S291" s="47" t="e">
        <f t="shared" si="130"/>
        <v>#VALUE!</v>
      </c>
      <c r="T291" s="47" t="e">
        <f t="shared" si="130"/>
        <v>#VALUE!</v>
      </c>
      <c r="U291" s="47" t="e">
        <f t="shared" si="130"/>
        <v>#VALUE!</v>
      </c>
      <c r="V291" s="47" t="e">
        <f t="shared" si="130"/>
        <v>#VALUE!</v>
      </c>
      <c r="W291" s="47" t="e">
        <f t="shared" si="130"/>
        <v>#VALUE!</v>
      </c>
      <c r="X291" s="47" t="e">
        <f t="shared" si="130"/>
        <v>#VALUE!</v>
      </c>
      <c r="Y291" s="47" t="e">
        <f t="shared" si="130"/>
        <v>#VALUE!</v>
      </c>
      <c r="Z291" s="47" t="e">
        <f t="shared" si="130"/>
        <v>#VALUE!</v>
      </c>
      <c r="AA291" s="47" t="e">
        <f t="shared" si="130"/>
        <v>#VALUE!</v>
      </c>
      <c r="AB291" s="47" t="e">
        <f t="shared" si="130"/>
        <v>#VALUE!</v>
      </c>
      <c r="AC291" s="47" t="e">
        <f t="shared" si="130"/>
        <v>#VALUE!</v>
      </c>
      <c r="AD291" s="47" t="e">
        <f t="shared" si="130"/>
        <v>#VALUE!</v>
      </c>
      <c r="AE291" s="47" t="e">
        <f t="shared" si="130"/>
        <v>#VALUE!</v>
      </c>
      <c r="AF291" s="47" t="e">
        <f t="shared" si="130"/>
        <v>#VALUE!</v>
      </c>
      <c r="AG291" s="47" t="e">
        <f t="shared" si="130"/>
        <v>#VALUE!</v>
      </c>
      <c r="AH291" s="48" t="s">
        <v>20</v>
      </c>
      <c r="AI291" s="46">
        <f>_xlfn.AGGREGATE(9,6,C291:AG291)</f>
        <v>0</v>
      </c>
      <c r="AJ291" s="28"/>
    </row>
    <row r="292" spans="2:38" hidden="1" x14ac:dyDescent="0.15">
      <c r="B292" s="60" t="s">
        <v>35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" si="131">IF(AND(DAY(E282)&gt;=8,DAY(E282)&lt;=14,E283="土"),1,0)</f>
        <v>#VALUE!</v>
      </c>
      <c r="F292" s="44" t="e">
        <f>IF(AND(DAY(F282)&gt;=8,DAY(F282)&lt;=14,F283="土"),1,0)</f>
        <v>#VALUE!</v>
      </c>
      <c r="G292" s="44" t="e">
        <f>IF(AND(DAY(G282)&gt;=8,DAY(G282)&lt;=14,G283="土"),1,0)</f>
        <v>#VALUE!</v>
      </c>
      <c r="H292" s="44" t="e">
        <f t="shared" ref="H292:AG292" si="132">IF(AND(DAY(H282)&gt;=8,DAY(H282)&lt;=14,H283="土"),1,0)</f>
        <v>#VALUE!</v>
      </c>
      <c r="I292" s="44" t="e">
        <f t="shared" si="132"/>
        <v>#VALUE!</v>
      </c>
      <c r="J292" s="44" t="e">
        <f t="shared" si="132"/>
        <v>#VALUE!</v>
      </c>
      <c r="K292" s="44" t="e">
        <f t="shared" si="132"/>
        <v>#VALUE!</v>
      </c>
      <c r="L292" s="44" t="e">
        <f t="shared" si="132"/>
        <v>#VALUE!</v>
      </c>
      <c r="M292" s="44" t="e">
        <f t="shared" si="132"/>
        <v>#VALUE!</v>
      </c>
      <c r="N292" s="44" t="e">
        <f t="shared" si="132"/>
        <v>#VALUE!</v>
      </c>
      <c r="O292" s="44" t="e">
        <f t="shared" si="132"/>
        <v>#VALUE!</v>
      </c>
      <c r="P292" s="44" t="e">
        <f t="shared" si="132"/>
        <v>#VALUE!</v>
      </c>
      <c r="Q292" s="44" t="e">
        <f t="shared" si="132"/>
        <v>#VALUE!</v>
      </c>
      <c r="R292" s="44" t="e">
        <f t="shared" si="132"/>
        <v>#VALUE!</v>
      </c>
      <c r="S292" s="44" t="e">
        <f t="shared" si="132"/>
        <v>#VALUE!</v>
      </c>
      <c r="T292" s="44" t="e">
        <f t="shared" si="132"/>
        <v>#VALUE!</v>
      </c>
      <c r="U292" s="44" t="e">
        <f t="shared" si="132"/>
        <v>#VALUE!</v>
      </c>
      <c r="V292" s="44" t="e">
        <f t="shared" si="132"/>
        <v>#VALUE!</v>
      </c>
      <c r="W292" s="44" t="e">
        <f t="shared" si="132"/>
        <v>#VALUE!</v>
      </c>
      <c r="X292" s="44" t="e">
        <f t="shared" si="132"/>
        <v>#VALUE!</v>
      </c>
      <c r="Y292" s="44" t="e">
        <f t="shared" si="132"/>
        <v>#VALUE!</v>
      </c>
      <c r="Z292" s="44" t="e">
        <f t="shared" si="132"/>
        <v>#VALUE!</v>
      </c>
      <c r="AA292" s="44" t="e">
        <f t="shared" si="132"/>
        <v>#VALUE!</v>
      </c>
      <c r="AB292" s="44" t="e">
        <f t="shared" si="132"/>
        <v>#VALUE!</v>
      </c>
      <c r="AC292" s="44" t="e">
        <f t="shared" si="132"/>
        <v>#VALUE!</v>
      </c>
      <c r="AD292" s="44" t="e">
        <f t="shared" si="132"/>
        <v>#VALUE!</v>
      </c>
      <c r="AE292" s="44" t="e">
        <f t="shared" si="132"/>
        <v>#VALUE!</v>
      </c>
      <c r="AF292" s="44" t="e">
        <f t="shared" si="132"/>
        <v>#VALUE!</v>
      </c>
      <c r="AG292" s="44" t="e">
        <f t="shared" si="132"/>
        <v>#VALUE!</v>
      </c>
      <c r="AH292" s="45" t="s">
        <v>19</v>
      </c>
      <c r="AI292" s="46">
        <f>_xlfn.AGGREGATE(9,6,C292:AG292)</f>
        <v>0</v>
      </c>
      <c r="AJ292" s="28"/>
    </row>
    <row r="293" spans="2:38" hidden="1" x14ac:dyDescent="0.15">
      <c r="B293" s="60" t="s">
        <v>36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" si="133">IF(AND(DAY(E282)&gt;=8,DAY(E282)&lt;=14,E283="土",OR(E288="休",E288="雨")),1,0)</f>
        <v>#VALUE!</v>
      </c>
      <c r="F293" s="47" t="e">
        <f>IF(AND(DAY(F282)&gt;=8,DAY(F282)&lt;=14,F283="土",OR(F288="休",F288="雨")),1,0)</f>
        <v>#VALUE!</v>
      </c>
      <c r="G293" s="47" t="e">
        <f>IF(AND(DAY(G282)&gt;=8,DAY(G282)&lt;=14,G283="土",OR(G288="休",G288="雨")),1,0)</f>
        <v>#VALUE!</v>
      </c>
      <c r="H293" s="47" t="e">
        <f t="shared" ref="H293:AG293" si="134">IF(AND(DAY(H282)&gt;=8,DAY(H282)&lt;=14,H283="土",OR(H288="休",H288="雨")),1,0)</f>
        <v>#VALUE!</v>
      </c>
      <c r="I293" s="47" t="e">
        <f t="shared" si="134"/>
        <v>#VALUE!</v>
      </c>
      <c r="J293" s="47" t="e">
        <f t="shared" si="134"/>
        <v>#VALUE!</v>
      </c>
      <c r="K293" s="47" t="e">
        <f t="shared" si="134"/>
        <v>#VALUE!</v>
      </c>
      <c r="L293" s="47" t="e">
        <f t="shared" si="134"/>
        <v>#VALUE!</v>
      </c>
      <c r="M293" s="47" t="e">
        <f t="shared" si="134"/>
        <v>#VALUE!</v>
      </c>
      <c r="N293" s="47" t="e">
        <f t="shared" si="134"/>
        <v>#VALUE!</v>
      </c>
      <c r="O293" s="47" t="e">
        <f t="shared" si="134"/>
        <v>#VALUE!</v>
      </c>
      <c r="P293" s="47" t="e">
        <f t="shared" si="134"/>
        <v>#VALUE!</v>
      </c>
      <c r="Q293" s="47" t="e">
        <f t="shared" si="134"/>
        <v>#VALUE!</v>
      </c>
      <c r="R293" s="47" t="e">
        <f t="shared" si="134"/>
        <v>#VALUE!</v>
      </c>
      <c r="S293" s="47" t="e">
        <f t="shared" si="134"/>
        <v>#VALUE!</v>
      </c>
      <c r="T293" s="47" t="e">
        <f t="shared" si="134"/>
        <v>#VALUE!</v>
      </c>
      <c r="U293" s="47" t="e">
        <f t="shared" si="134"/>
        <v>#VALUE!</v>
      </c>
      <c r="V293" s="47" t="e">
        <f t="shared" si="134"/>
        <v>#VALUE!</v>
      </c>
      <c r="W293" s="47" t="e">
        <f t="shared" si="134"/>
        <v>#VALUE!</v>
      </c>
      <c r="X293" s="47" t="e">
        <f t="shared" si="134"/>
        <v>#VALUE!</v>
      </c>
      <c r="Y293" s="47" t="e">
        <f t="shared" si="134"/>
        <v>#VALUE!</v>
      </c>
      <c r="Z293" s="47" t="e">
        <f t="shared" si="134"/>
        <v>#VALUE!</v>
      </c>
      <c r="AA293" s="47" t="e">
        <f t="shared" si="134"/>
        <v>#VALUE!</v>
      </c>
      <c r="AB293" s="47" t="e">
        <f t="shared" si="134"/>
        <v>#VALUE!</v>
      </c>
      <c r="AC293" s="47" t="e">
        <f t="shared" si="134"/>
        <v>#VALUE!</v>
      </c>
      <c r="AD293" s="47" t="e">
        <f t="shared" si="134"/>
        <v>#VALUE!</v>
      </c>
      <c r="AE293" s="47" t="e">
        <f t="shared" si="134"/>
        <v>#VALUE!</v>
      </c>
      <c r="AF293" s="47" t="e">
        <f t="shared" si="134"/>
        <v>#VALUE!</v>
      </c>
      <c r="AG293" s="47" t="e">
        <f t="shared" si="134"/>
        <v>#VALUE!</v>
      </c>
      <c r="AH293" s="48" t="s">
        <v>20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116" t="e">
        <f>C298</f>
        <v>#VALUE!</v>
      </c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  <c r="AG296" s="81"/>
      <c r="AH296" s="81"/>
      <c r="AI296" s="82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35">C297+1</f>
        <v>#VALUE!</v>
      </c>
      <c r="E297" s="22" t="e">
        <f t="shared" si="135"/>
        <v>#VALUE!</v>
      </c>
      <c r="F297" s="22" t="e">
        <f t="shared" si="135"/>
        <v>#VALUE!</v>
      </c>
      <c r="G297" s="22" t="e">
        <f t="shared" si="135"/>
        <v>#VALUE!</v>
      </c>
      <c r="H297" s="22" t="e">
        <f t="shared" si="135"/>
        <v>#VALUE!</v>
      </c>
      <c r="I297" s="22" t="e">
        <f t="shared" si="135"/>
        <v>#VALUE!</v>
      </c>
      <c r="J297" s="22" t="e">
        <f t="shared" si="135"/>
        <v>#VALUE!</v>
      </c>
      <c r="K297" s="22" t="e">
        <f t="shared" si="135"/>
        <v>#VALUE!</v>
      </c>
      <c r="L297" s="22" t="e">
        <f t="shared" si="135"/>
        <v>#VALUE!</v>
      </c>
      <c r="M297" s="22" t="e">
        <f t="shared" si="135"/>
        <v>#VALUE!</v>
      </c>
      <c r="N297" s="22" t="e">
        <f t="shared" si="135"/>
        <v>#VALUE!</v>
      </c>
      <c r="O297" s="22" t="e">
        <f t="shared" si="135"/>
        <v>#VALUE!</v>
      </c>
      <c r="P297" s="22" t="e">
        <f t="shared" si="135"/>
        <v>#VALUE!</v>
      </c>
      <c r="Q297" s="22" t="e">
        <f t="shared" si="135"/>
        <v>#VALUE!</v>
      </c>
      <c r="R297" s="22" t="e">
        <f t="shared" si="135"/>
        <v>#VALUE!</v>
      </c>
      <c r="S297" s="22" t="e">
        <f t="shared" si="135"/>
        <v>#VALUE!</v>
      </c>
      <c r="T297" s="22" t="e">
        <f t="shared" si="135"/>
        <v>#VALUE!</v>
      </c>
      <c r="U297" s="22" t="e">
        <f t="shared" si="135"/>
        <v>#VALUE!</v>
      </c>
      <c r="V297" s="22" t="e">
        <f t="shared" si="135"/>
        <v>#VALUE!</v>
      </c>
      <c r="W297" s="22" t="e">
        <f t="shared" si="135"/>
        <v>#VALUE!</v>
      </c>
      <c r="X297" s="22" t="e">
        <f t="shared" si="135"/>
        <v>#VALUE!</v>
      </c>
      <c r="Y297" s="22" t="e">
        <f t="shared" si="135"/>
        <v>#VALUE!</v>
      </c>
      <c r="Z297" s="22" t="e">
        <f t="shared" si="135"/>
        <v>#VALUE!</v>
      </c>
      <c r="AA297" s="22" t="e">
        <f t="shared" si="135"/>
        <v>#VALUE!</v>
      </c>
      <c r="AB297" s="22" t="e">
        <f t="shared" si="135"/>
        <v>#VALUE!</v>
      </c>
      <c r="AC297" s="22" t="e">
        <f t="shared" si="135"/>
        <v>#VALUE!</v>
      </c>
      <c r="AD297" s="22" t="e">
        <f t="shared" si="135"/>
        <v>#VALUE!</v>
      </c>
      <c r="AE297" s="22" t="e">
        <f t="shared" si="135"/>
        <v>#VALUE!</v>
      </c>
      <c r="AF297" s="22" t="e">
        <f t="shared" si="135"/>
        <v>#VALUE!</v>
      </c>
      <c r="AG297" s="22" t="e">
        <f t="shared" si="135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36">IF(D297&gt;$G$5,"",IF(C298=EOMONTH(DATE($C295,$D295,1),0),"",IF(C298="","",C298+1)))</f>
        <v>#VALUE!</v>
      </c>
      <c r="E298" s="22" t="e">
        <f t="shared" si="136"/>
        <v>#VALUE!</v>
      </c>
      <c r="F298" s="22" t="e">
        <f t="shared" si="136"/>
        <v>#VALUE!</v>
      </c>
      <c r="G298" s="22" t="e">
        <f t="shared" si="136"/>
        <v>#VALUE!</v>
      </c>
      <c r="H298" s="22" t="e">
        <f t="shared" si="136"/>
        <v>#VALUE!</v>
      </c>
      <c r="I298" s="22" t="e">
        <f t="shared" si="136"/>
        <v>#VALUE!</v>
      </c>
      <c r="J298" s="22" t="e">
        <f t="shared" si="136"/>
        <v>#VALUE!</v>
      </c>
      <c r="K298" s="22" t="e">
        <f t="shared" si="136"/>
        <v>#VALUE!</v>
      </c>
      <c r="L298" s="22" t="e">
        <f t="shared" si="136"/>
        <v>#VALUE!</v>
      </c>
      <c r="M298" s="22" t="e">
        <f t="shared" si="136"/>
        <v>#VALUE!</v>
      </c>
      <c r="N298" s="22" t="e">
        <f t="shared" si="136"/>
        <v>#VALUE!</v>
      </c>
      <c r="O298" s="22" t="e">
        <f t="shared" si="136"/>
        <v>#VALUE!</v>
      </c>
      <c r="P298" s="22" t="e">
        <f t="shared" si="136"/>
        <v>#VALUE!</v>
      </c>
      <c r="Q298" s="22" t="e">
        <f t="shared" si="136"/>
        <v>#VALUE!</v>
      </c>
      <c r="R298" s="22" t="e">
        <f t="shared" si="136"/>
        <v>#VALUE!</v>
      </c>
      <c r="S298" s="22" t="e">
        <f t="shared" si="136"/>
        <v>#VALUE!</v>
      </c>
      <c r="T298" s="22" t="e">
        <f t="shared" si="136"/>
        <v>#VALUE!</v>
      </c>
      <c r="U298" s="22" t="e">
        <f t="shared" si="136"/>
        <v>#VALUE!</v>
      </c>
      <c r="V298" s="22" t="e">
        <f t="shared" si="136"/>
        <v>#VALUE!</v>
      </c>
      <c r="W298" s="22" t="e">
        <f t="shared" si="136"/>
        <v>#VALUE!</v>
      </c>
      <c r="X298" s="22" t="e">
        <f t="shared" si="136"/>
        <v>#VALUE!</v>
      </c>
      <c r="Y298" s="22" t="e">
        <f t="shared" si="136"/>
        <v>#VALUE!</v>
      </c>
      <c r="Z298" s="22" t="e">
        <f t="shared" si="136"/>
        <v>#VALUE!</v>
      </c>
      <c r="AA298" s="22" t="e">
        <f t="shared" si="136"/>
        <v>#VALUE!</v>
      </c>
      <c r="AB298" s="22" t="e">
        <f t="shared" si="136"/>
        <v>#VALUE!</v>
      </c>
      <c r="AC298" s="22" t="e">
        <f t="shared" si="136"/>
        <v>#VALUE!</v>
      </c>
      <c r="AD298" s="22" t="e">
        <f t="shared" si="136"/>
        <v>#VALUE!</v>
      </c>
      <c r="AE298" s="22" t="e">
        <f t="shared" si="136"/>
        <v>#VALUE!</v>
      </c>
      <c r="AF298" s="22" t="e">
        <f t="shared" si="136"/>
        <v>#VALUE!</v>
      </c>
      <c r="AG298" s="22" t="e">
        <f t="shared" si="136"/>
        <v>#VALUE!</v>
      </c>
      <c r="AH298" s="23" t="s">
        <v>16</v>
      </c>
      <c r="AI298" s="59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49" t="str">
        <f>IFERROR(TEXT(WEEKDAY(+C298),"aaa"),"")</f>
        <v/>
      </c>
      <c r="D299" s="49" t="str">
        <f t="shared" ref="D299:AG299" si="137">IFERROR(TEXT(WEEKDAY(+D298),"aaa"),"")</f>
        <v/>
      </c>
      <c r="E299" s="49" t="str">
        <f t="shared" si="137"/>
        <v/>
      </c>
      <c r="F299" s="49" t="str">
        <f t="shared" si="137"/>
        <v/>
      </c>
      <c r="G299" s="49" t="str">
        <f t="shared" si="137"/>
        <v/>
      </c>
      <c r="H299" s="49" t="str">
        <f t="shared" si="137"/>
        <v/>
      </c>
      <c r="I299" s="49" t="str">
        <f t="shared" si="137"/>
        <v/>
      </c>
      <c r="J299" s="49" t="str">
        <f t="shared" si="137"/>
        <v/>
      </c>
      <c r="K299" s="49" t="str">
        <f t="shared" si="137"/>
        <v/>
      </c>
      <c r="L299" s="49" t="str">
        <f t="shared" si="137"/>
        <v/>
      </c>
      <c r="M299" s="49" t="str">
        <f t="shared" si="137"/>
        <v/>
      </c>
      <c r="N299" s="49" t="str">
        <f t="shared" si="137"/>
        <v/>
      </c>
      <c r="O299" s="49" t="str">
        <f t="shared" si="137"/>
        <v/>
      </c>
      <c r="P299" s="49" t="str">
        <f t="shared" si="137"/>
        <v/>
      </c>
      <c r="Q299" s="49" t="str">
        <f t="shared" si="137"/>
        <v/>
      </c>
      <c r="R299" s="49" t="str">
        <f t="shared" si="137"/>
        <v/>
      </c>
      <c r="S299" s="49" t="str">
        <f t="shared" si="137"/>
        <v/>
      </c>
      <c r="T299" s="49" t="str">
        <f t="shared" si="137"/>
        <v/>
      </c>
      <c r="U299" s="49" t="str">
        <f t="shared" si="137"/>
        <v/>
      </c>
      <c r="V299" s="49" t="str">
        <f t="shared" si="137"/>
        <v/>
      </c>
      <c r="W299" s="49" t="str">
        <f t="shared" si="137"/>
        <v/>
      </c>
      <c r="X299" s="49" t="str">
        <f t="shared" si="137"/>
        <v/>
      </c>
      <c r="Y299" s="49" t="str">
        <f t="shared" si="137"/>
        <v/>
      </c>
      <c r="Z299" s="49" t="str">
        <f t="shared" si="137"/>
        <v/>
      </c>
      <c r="AA299" s="49" t="str">
        <f t="shared" si="137"/>
        <v/>
      </c>
      <c r="AB299" s="49" t="str">
        <f t="shared" si="137"/>
        <v/>
      </c>
      <c r="AC299" s="49" t="str">
        <f t="shared" si="137"/>
        <v/>
      </c>
      <c r="AD299" s="49" t="str">
        <f t="shared" si="137"/>
        <v/>
      </c>
      <c r="AE299" s="49" t="str">
        <f t="shared" si="137"/>
        <v/>
      </c>
      <c r="AF299" s="49" t="str">
        <f t="shared" si="137"/>
        <v/>
      </c>
      <c r="AG299" s="49" t="str">
        <f t="shared" si="137"/>
        <v/>
      </c>
      <c r="AH299" s="23" t="s">
        <v>18</v>
      </c>
      <c r="AI299" s="59">
        <f>+COUNTIF(C300:AG300,"夏休")+COUNTIF(C300:AG300,"冬休")+COUNTIF(C300:AG300,"中止")</f>
        <v>0</v>
      </c>
      <c r="AL299" s="58"/>
    </row>
    <row r="300" spans="2:38" s="25" customFormat="1" ht="13.5" customHeight="1" x14ac:dyDescent="0.15">
      <c r="B300" s="83" t="s">
        <v>17</v>
      </c>
      <c r="C300" s="85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104"/>
      <c r="AH300" s="26" t="s">
        <v>2</v>
      </c>
      <c r="AI300" s="27">
        <f>COUNT(C298:AG298)-AI299</f>
        <v>0</v>
      </c>
      <c r="AL300" s="58"/>
    </row>
    <row r="301" spans="2:38" s="25" customFormat="1" ht="13.5" customHeight="1" x14ac:dyDescent="0.15">
      <c r="B301" s="84"/>
      <c r="C301" s="85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104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58"/>
    </row>
    <row r="302" spans="2:38" s="25" customFormat="1" ht="13.5" customHeight="1" x14ac:dyDescent="0.15">
      <c r="B302" s="105" t="s">
        <v>0</v>
      </c>
      <c r="C302" s="106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9"/>
      <c r="AH302" s="26" t="s">
        <v>8</v>
      </c>
      <c r="AI302" s="29" t="e">
        <f>+AI301/AI300</f>
        <v>#DIV/0!</v>
      </c>
      <c r="AL302" s="58"/>
    </row>
    <row r="303" spans="2:38" s="25" customFormat="1" x14ac:dyDescent="0.15">
      <c r="B303" s="105"/>
      <c r="C303" s="106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9"/>
      <c r="AH303" s="26" t="s">
        <v>9</v>
      </c>
      <c r="AI303" s="27">
        <f>+COUNTA(C304:AG305)</f>
        <v>0</v>
      </c>
      <c r="AL303" s="58"/>
    </row>
    <row r="304" spans="2:38" s="25" customFormat="1" x14ac:dyDescent="0.15">
      <c r="B304" s="110" t="s">
        <v>7</v>
      </c>
      <c r="C304" s="112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14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111"/>
      <c r="C305" s="113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15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7" t="str">
        <f>IF(7&gt;AI300,"対象外",IF(AL304&gt;=AI298,"OK","NG"))</f>
        <v>対象外</v>
      </c>
    </row>
    <row r="306" spans="2:38" hidden="1" x14ac:dyDescent="0.15">
      <c r="B306" s="60" t="s">
        <v>33</v>
      </c>
      <c r="C306" s="44" t="e">
        <f t="shared" ref="C306:AG306" si="138">IF(AND(DAY(C298)&gt;=22,DAY(C298)&lt;=28,C299="土"),1,0)</f>
        <v>#VALUE!</v>
      </c>
      <c r="D306" s="44" t="e">
        <f t="shared" si="138"/>
        <v>#VALUE!</v>
      </c>
      <c r="E306" s="44" t="e">
        <f t="shared" si="138"/>
        <v>#VALUE!</v>
      </c>
      <c r="F306" s="44" t="e">
        <f t="shared" si="138"/>
        <v>#VALUE!</v>
      </c>
      <c r="G306" s="44" t="e">
        <f t="shared" si="138"/>
        <v>#VALUE!</v>
      </c>
      <c r="H306" s="44" t="e">
        <f t="shared" si="138"/>
        <v>#VALUE!</v>
      </c>
      <c r="I306" s="44" t="e">
        <f t="shared" si="138"/>
        <v>#VALUE!</v>
      </c>
      <c r="J306" s="44" t="e">
        <f t="shared" si="138"/>
        <v>#VALUE!</v>
      </c>
      <c r="K306" s="44" t="e">
        <f t="shared" si="138"/>
        <v>#VALUE!</v>
      </c>
      <c r="L306" s="44" t="e">
        <f t="shared" si="138"/>
        <v>#VALUE!</v>
      </c>
      <c r="M306" s="44" t="e">
        <f t="shared" si="138"/>
        <v>#VALUE!</v>
      </c>
      <c r="N306" s="44" t="e">
        <f t="shared" si="138"/>
        <v>#VALUE!</v>
      </c>
      <c r="O306" s="44" t="e">
        <f t="shared" si="138"/>
        <v>#VALUE!</v>
      </c>
      <c r="P306" s="44" t="e">
        <f t="shared" si="138"/>
        <v>#VALUE!</v>
      </c>
      <c r="Q306" s="44" t="e">
        <f t="shared" si="138"/>
        <v>#VALUE!</v>
      </c>
      <c r="R306" s="44" t="e">
        <f t="shared" si="138"/>
        <v>#VALUE!</v>
      </c>
      <c r="S306" s="44" t="e">
        <f t="shared" si="138"/>
        <v>#VALUE!</v>
      </c>
      <c r="T306" s="44" t="e">
        <f t="shared" si="138"/>
        <v>#VALUE!</v>
      </c>
      <c r="U306" s="44" t="e">
        <f t="shared" si="138"/>
        <v>#VALUE!</v>
      </c>
      <c r="V306" s="44" t="e">
        <f t="shared" si="138"/>
        <v>#VALUE!</v>
      </c>
      <c r="W306" s="44" t="e">
        <f t="shared" si="138"/>
        <v>#VALUE!</v>
      </c>
      <c r="X306" s="44" t="e">
        <f t="shared" si="138"/>
        <v>#VALUE!</v>
      </c>
      <c r="Y306" s="44" t="e">
        <f t="shared" si="138"/>
        <v>#VALUE!</v>
      </c>
      <c r="Z306" s="44" t="e">
        <f t="shared" si="138"/>
        <v>#VALUE!</v>
      </c>
      <c r="AA306" s="44" t="e">
        <f t="shared" si="138"/>
        <v>#VALUE!</v>
      </c>
      <c r="AB306" s="44" t="e">
        <f t="shared" si="138"/>
        <v>#VALUE!</v>
      </c>
      <c r="AC306" s="44" t="e">
        <f t="shared" si="138"/>
        <v>#VALUE!</v>
      </c>
      <c r="AD306" s="44" t="e">
        <f t="shared" si="138"/>
        <v>#VALUE!</v>
      </c>
      <c r="AE306" s="44" t="e">
        <f t="shared" si="138"/>
        <v>#VALUE!</v>
      </c>
      <c r="AF306" s="44" t="e">
        <f t="shared" si="138"/>
        <v>#VALUE!</v>
      </c>
      <c r="AG306" s="44" t="e">
        <f t="shared" si="138"/>
        <v>#VALUE!</v>
      </c>
      <c r="AH306" s="45" t="s">
        <v>19</v>
      </c>
      <c r="AI306" s="46">
        <f>_xlfn.AGGREGATE(9,6,C306:AG306)</f>
        <v>0</v>
      </c>
      <c r="AJ306" s="28"/>
    </row>
    <row r="307" spans="2:38" hidden="1" x14ac:dyDescent="0.15">
      <c r="B307" s="60" t="s">
        <v>34</v>
      </c>
      <c r="C307" s="47" t="e">
        <f t="shared" ref="C307:AG307" si="139">IF(AND(DAY(C298)&gt;=22,DAY(C298)&lt;=28,C299="土",OR(C304="休",C304="雨")),1,0)</f>
        <v>#VALUE!</v>
      </c>
      <c r="D307" s="47" t="e">
        <f t="shared" si="139"/>
        <v>#VALUE!</v>
      </c>
      <c r="E307" s="47" t="e">
        <f t="shared" si="139"/>
        <v>#VALUE!</v>
      </c>
      <c r="F307" s="47" t="e">
        <f t="shared" si="139"/>
        <v>#VALUE!</v>
      </c>
      <c r="G307" s="47" t="e">
        <f t="shared" si="139"/>
        <v>#VALUE!</v>
      </c>
      <c r="H307" s="47" t="e">
        <f t="shared" si="139"/>
        <v>#VALUE!</v>
      </c>
      <c r="I307" s="47" t="e">
        <f t="shared" si="139"/>
        <v>#VALUE!</v>
      </c>
      <c r="J307" s="47" t="e">
        <f t="shared" si="139"/>
        <v>#VALUE!</v>
      </c>
      <c r="K307" s="47" t="e">
        <f t="shared" si="139"/>
        <v>#VALUE!</v>
      </c>
      <c r="L307" s="47" t="e">
        <f t="shared" si="139"/>
        <v>#VALUE!</v>
      </c>
      <c r="M307" s="47" t="e">
        <f t="shared" si="139"/>
        <v>#VALUE!</v>
      </c>
      <c r="N307" s="47" t="e">
        <f t="shared" si="139"/>
        <v>#VALUE!</v>
      </c>
      <c r="O307" s="47" t="e">
        <f t="shared" si="139"/>
        <v>#VALUE!</v>
      </c>
      <c r="P307" s="47" t="e">
        <f t="shared" si="139"/>
        <v>#VALUE!</v>
      </c>
      <c r="Q307" s="47" t="e">
        <f t="shared" si="139"/>
        <v>#VALUE!</v>
      </c>
      <c r="R307" s="47" t="e">
        <f t="shared" si="139"/>
        <v>#VALUE!</v>
      </c>
      <c r="S307" s="47" t="e">
        <f t="shared" si="139"/>
        <v>#VALUE!</v>
      </c>
      <c r="T307" s="47" t="e">
        <f t="shared" si="139"/>
        <v>#VALUE!</v>
      </c>
      <c r="U307" s="47" t="e">
        <f t="shared" si="139"/>
        <v>#VALUE!</v>
      </c>
      <c r="V307" s="47" t="e">
        <f t="shared" si="139"/>
        <v>#VALUE!</v>
      </c>
      <c r="W307" s="47" t="e">
        <f t="shared" si="139"/>
        <v>#VALUE!</v>
      </c>
      <c r="X307" s="47" t="e">
        <f t="shared" si="139"/>
        <v>#VALUE!</v>
      </c>
      <c r="Y307" s="47" t="e">
        <f t="shared" si="139"/>
        <v>#VALUE!</v>
      </c>
      <c r="Z307" s="47" t="e">
        <f t="shared" si="139"/>
        <v>#VALUE!</v>
      </c>
      <c r="AA307" s="47" t="e">
        <f t="shared" si="139"/>
        <v>#VALUE!</v>
      </c>
      <c r="AB307" s="47" t="e">
        <f t="shared" si="139"/>
        <v>#VALUE!</v>
      </c>
      <c r="AC307" s="47" t="e">
        <f t="shared" si="139"/>
        <v>#VALUE!</v>
      </c>
      <c r="AD307" s="47" t="e">
        <f t="shared" si="139"/>
        <v>#VALUE!</v>
      </c>
      <c r="AE307" s="47" t="e">
        <f t="shared" si="139"/>
        <v>#VALUE!</v>
      </c>
      <c r="AF307" s="47" t="e">
        <f t="shared" si="139"/>
        <v>#VALUE!</v>
      </c>
      <c r="AG307" s="47" t="e">
        <f t="shared" si="139"/>
        <v>#VALUE!</v>
      </c>
      <c r="AH307" s="48" t="s">
        <v>20</v>
      </c>
      <c r="AI307" s="46">
        <f>_xlfn.AGGREGATE(9,6,C307:AG307)</f>
        <v>0</v>
      </c>
      <c r="AJ307" s="28"/>
    </row>
    <row r="308" spans="2:38" hidden="1" x14ac:dyDescent="0.15">
      <c r="B308" s="60" t="s">
        <v>35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" si="140">IF(AND(DAY(E298)&gt;=8,DAY(E298)&lt;=14,E299="土"),1,0)</f>
        <v>#VALUE!</v>
      </c>
      <c r="F308" s="44" t="e">
        <f>IF(AND(DAY(F298)&gt;=8,DAY(F298)&lt;=14,F299="土"),1,0)</f>
        <v>#VALUE!</v>
      </c>
      <c r="G308" s="44" t="e">
        <f>IF(AND(DAY(G298)&gt;=8,DAY(G298)&lt;=14,G299="土"),1,0)</f>
        <v>#VALUE!</v>
      </c>
      <c r="H308" s="44" t="e">
        <f t="shared" ref="H308:AG308" si="141">IF(AND(DAY(H298)&gt;=8,DAY(H298)&lt;=14,H299="土"),1,0)</f>
        <v>#VALUE!</v>
      </c>
      <c r="I308" s="44" t="e">
        <f t="shared" si="141"/>
        <v>#VALUE!</v>
      </c>
      <c r="J308" s="44" t="e">
        <f t="shared" si="141"/>
        <v>#VALUE!</v>
      </c>
      <c r="K308" s="44" t="e">
        <f t="shared" si="141"/>
        <v>#VALUE!</v>
      </c>
      <c r="L308" s="44" t="e">
        <f t="shared" si="141"/>
        <v>#VALUE!</v>
      </c>
      <c r="M308" s="44" t="e">
        <f t="shared" si="141"/>
        <v>#VALUE!</v>
      </c>
      <c r="N308" s="44" t="e">
        <f t="shared" si="141"/>
        <v>#VALUE!</v>
      </c>
      <c r="O308" s="44" t="e">
        <f t="shared" si="141"/>
        <v>#VALUE!</v>
      </c>
      <c r="P308" s="44" t="e">
        <f t="shared" si="141"/>
        <v>#VALUE!</v>
      </c>
      <c r="Q308" s="44" t="e">
        <f t="shared" si="141"/>
        <v>#VALUE!</v>
      </c>
      <c r="R308" s="44" t="e">
        <f t="shared" si="141"/>
        <v>#VALUE!</v>
      </c>
      <c r="S308" s="44" t="e">
        <f t="shared" si="141"/>
        <v>#VALUE!</v>
      </c>
      <c r="T308" s="44" t="e">
        <f t="shared" si="141"/>
        <v>#VALUE!</v>
      </c>
      <c r="U308" s="44" t="e">
        <f t="shared" si="141"/>
        <v>#VALUE!</v>
      </c>
      <c r="V308" s="44" t="e">
        <f t="shared" si="141"/>
        <v>#VALUE!</v>
      </c>
      <c r="W308" s="44" t="e">
        <f t="shared" si="141"/>
        <v>#VALUE!</v>
      </c>
      <c r="X308" s="44" t="e">
        <f t="shared" si="141"/>
        <v>#VALUE!</v>
      </c>
      <c r="Y308" s="44" t="e">
        <f t="shared" si="141"/>
        <v>#VALUE!</v>
      </c>
      <c r="Z308" s="44" t="e">
        <f t="shared" si="141"/>
        <v>#VALUE!</v>
      </c>
      <c r="AA308" s="44" t="e">
        <f t="shared" si="141"/>
        <v>#VALUE!</v>
      </c>
      <c r="AB308" s="44" t="e">
        <f t="shared" si="141"/>
        <v>#VALUE!</v>
      </c>
      <c r="AC308" s="44" t="e">
        <f t="shared" si="141"/>
        <v>#VALUE!</v>
      </c>
      <c r="AD308" s="44" t="e">
        <f t="shared" si="141"/>
        <v>#VALUE!</v>
      </c>
      <c r="AE308" s="44" t="e">
        <f t="shared" si="141"/>
        <v>#VALUE!</v>
      </c>
      <c r="AF308" s="44" t="e">
        <f t="shared" si="141"/>
        <v>#VALUE!</v>
      </c>
      <c r="AG308" s="44" t="e">
        <f t="shared" si="141"/>
        <v>#VALUE!</v>
      </c>
      <c r="AH308" s="45" t="s">
        <v>19</v>
      </c>
      <c r="AI308" s="46">
        <f>_xlfn.AGGREGATE(9,6,C308:AG308)</f>
        <v>0</v>
      </c>
      <c r="AJ308" s="28"/>
    </row>
    <row r="309" spans="2:38" hidden="1" x14ac:dyDescent="0.15">
      <c r="B309" s="60" t="s">
        <v>36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" si="142">IF(AND(DAY(E298)&gt;=8,DAY(E298)&lt;=14,E299="土",OR(E304="休",E304="雨")),1,0)</f>
        <v>#VALUE!</v>
      </c>
      <c r="F309" s="47" t="e">
        <f>IF(AND(DAY(F298)&gt;=8,DAY(F298)&lt;=14,F299="土",OR(F304="休",F304="雨")),1,0)</f>
        <v>#VALUE!</v>
      </c>
      <c r="G309" s="47" t="e">
        <f>IF(AND(DAY(G298)&gt;=8,DAY(G298)&lt;=14,G299="土",OR(G304="休",G304="雨")),1,0)</f>
        <v>#VALUE!</v>
      </c>
      <c r="H309" s="47" t="e">
        <f t="shared" ref="H309:AG309" si="143">IF(AND(DAY(H298)&gt;=8,DAY(H298)&lt;=14,H299="土",OR(H304="休",H304="雨")),1,0)</f>
        <v>#VALUE!</v>
      </c>
      <c r="I309" s="47" t="e">
        <f t="shared" si="143"/>
        <v>#VALUE!</v>
      </c>
      <c r="J309" s="47" t="e">
        <f t="shared" si="143"/>
        <v>#VALUE!</v>
      </c>
      <c r="K309" s="47" t="e">
        <f t="shared" si="143"/>
        <v>#VALUE!</v>
      </c>
      <c r="L309" s="47" t="e">
        <f t="shared" si="143"/>
        <v>#VALUE!</v>
      </c>
      <c r="M309" s="47" t="e">
        <f t="shared" si="143"/>
        <v>#VALUE!</v>
      </c>
      <c r="N309" s="47" t="e">
        <f t="shared" si="143"/>
        <v>#VALUE!</v>
      </c>
      <c r="O309" s="47" t="e">
        <f t="shared" si="143"/>
        <v>#VALUE!</v>
      </c>
      <c r="P309" s="47" t="e">
        <f t="shared" si="143"/>
        <v>#VALUE!</v>
      </c>
      <c r="Q309" s="47" t="e">
        <f t="shared" si="143"/>
        <v>#VALUE!</v>
      </c>
      <c r="R309" s="47" t="e">
        <f t="shared" si="143"/>
        <v>#VALUE!</v>
      </c>
      <c r="S309" s="47" t="e">
        <f t="shared" si="143"/>
        <v>#VALUE!</v>
      </c>
      <c r="T309" s="47" t="e">
        <f t="shared" si="143"/>
        <v>#VALUE!</v>
      </c>
      <c r="U309" s="47" t="e">
        <f t="shared" si="143"/>
        <v>#VALUE!</v>
      </c>
      <c r="V309" s="47" t="e">
        <f t="shared" si="143"/>
        <v>#VALUE!</v>
      </c>
      <c r="W309" s="47" t="e">
        <f t="shared" si="143"/>
        <v>#VALUE!</v>
      </c>
      <c r="X309" s="47" t="e">
        <f t="shared" si="143"/>
        <v>#VALUE!</v>
      </c>
      <c r="Y309" s="47" t="e">
        <f t="shared" si="143"/>
        <v>#VALUE!</v>
      </c>
      <c r="Z309" s="47" t="e">
        <f t="shared" si="143"/>
        <v>#VALUE!</v>
      </c>
      <c r="AA309" s="47" t="e">
        <f t="shared" si="143"/>
        <v>#VALUE!</v>
      </c>
      <c r="AB309" s="47" t="e">
        <f t="shared" si="143"/>
        <v>#VALUE!</v>
      </c>
      <c r="AC309" s="47" t="e">
        <f t="shared" si="143"/>
        <v>#VALUE!</v>
      </c>
      <c r="AD309" s="47" t="e">
        <f t="shared" si="143"/>
        <v>#VALUE!</v>
      </c>
      <c r="AE309" s="47" t="e">
        <f t="shared" si="143"/>
        <v>#VALUE!</v>
      </c>
      <c r="AF309" s="47" t="e">
        <f t="shared" si="143"/>
        <v>#VALUE!</v>
      </c>
      <c r="AG309" s="47" t="e">
        <f t="shared" si="143"/>
        <v>#VALUE!</v>
      </c>
      <c r="AH309" s="48" t="s">
        <v>20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116" t="e">
        <f>C314</f>
        <v>#VALUE!</v>
      </c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  <c r="AD312" s="81"/>
      <c r="AE312" s="81"/>
      <c r="AF312" s="81"/>
      <c r="AG312" s="81"/>
      <c r="AH312" s="81"/>
      <c r="AI312" s="82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44">C313+1</f>
        <v>#VALUE!</v>
      </c>
      <c r="E313" s="22" t="e">
        <f t="shared" si="144"/>
        <v>#VALUE!</v>
      </c>
      <c r="F313" s="22" t="e">
        <f t="shared" si="144"/>
        <v>#VALUE!</v>
      </c>
      <c r="G313" s="22" t="e">
        <f t="shared" si="144"/>
        <v>#VALUE!</v>
      </c>
      <c r="H313" s="22" t="e">
        <f t="shared" si="144"/>
        <v>#VALUE!</v>
      </c>
      <c r="I313" s="22" t="e">
        <f t="shared" si="144"/>
        <v>#VALUE!</v>
      </c>
      <c r="J313" s="22" t="e">
        <f t="shared" si="144"/>
        <v>#VALUE!</v>
      </c>
      <c r="K313" s="22" t="e">
        <f t="shared" si="144"/>
        <v>#VALUE!</v>
      </c>
      <c r="L313" s="22" t="e">
        <f t="shared" si="144"/>
        <v>#VALUE!</v>
      </c>
      <c r="M313" s="22" t="e">
        <f t="shared" si="144"/>
        <v>#VALUE!</v>
      </c>
      <c r="N313" s="22" t="e">
        <f t="shared" si="144"/>
        <v>#VALUE!</v>
      </c>
      <c r="O313" s="22" t="e">
        <f t="shared" si="144"/>
        <v>#VALUE!</v>
      </c>
      <c r="P313" s="22" t="e">
        <f t="shared" si="144"/>
        <v>#VALUE!</v>
      </c>
      <c r="Q313" s="22" t="e">
        <f t="shared" si="144"/>
        <v>#VALUE!</v>
      </c>
      <c r="R313" s="22" t="e">
        <f t="shared" si="144"/>
        <v>#VALUE!</v>
      </c>
      <c r="S313" s="22" t="e">
        <f t="shared" si="144"/>
        <v>#VALUE!</v>
      </c>
      <c r="T313" s="22" t="e">
        <f t="shared" si="144"/>
        <v>#VALUE!</v>
      </c>
      <c r="U313" s="22" t="e">
        <f t="shared" si="144"/>
        <v>#VALUE!</v>
      </c>
      <c r="V313" s="22" t="e">
        <f t="shared" si="144"/>
        <v>#VALUE!</v>
      </c>
      <c r="W313" s="22" t="e">
        <f t="shared" si="144"/>
        <v>#VALUE!</v>
      </c>
      <c r="X313" s="22" t="e">
        <f t="shared" si="144"/>
        <v>#VALUE!</v>
      </c>
      <c r="Y313" s="22" t="e">
        <f t="shared" si="144"/>
        <v>#VALUE!</v>
      </c>
      <c r="Z313" s="22" t="e">
        <f t="shared" si="144"/>
        <v>#VALUE!</v>
      </c>
      <c r="AA313" s="22" t="e">
        <f t="shared" si="144"/>
        <v>#VALUE!</v>
      </c>
      <c r="AB313" s="22" t="e">
        <f t="shared" si="144"/>
        <v>#VALUE!</v>
      </c>
      <c r="AC313" s="22" t="e">
        <f t="shared" si="144"/>
        <v>#VALUE!</v>
      </c>
      <c r="AD313" s="22" t="e">
        <f t="shared" si="144"/>
        <v>#VALUE!</v>
      </c>
      <c r="AE313" s="22" t="e">
        <f t="shared" si="144"/>
        <v>#VALUE!</v>
      </c>
      <c r="AF313" s="22" t="e">
        <f t="shared" si="144"/>
        <v>#VALUE!</v>
      </c>
      <c r="AG313" s="22" t="e">
        <f t="shared" si="144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45">IF(D313&gt;$G$5,"",IF(C314=EOMONTH(DATE($C311,$D311,1),0),"",IF(C314="","",C314+1)))</f>
        <v>#VALUE!</v>
      </c>
      <c r="E314" s="22" t="e">
        <f t="shared" si="145"/>
        <v>#VALUE!</v>
      </c>
      <c r="F314" s="22" t="e">
        <f t="shared" si="145"/>
        <v>#VALUE!</v>
      </c>
      <c r="G314" s="22" t="e">
        <f t="shared" si="145"/>
        <v>#VALUE!</v>
      </c>
      <c r="H314" s="22" t="e">
        <f t="shared" si="145"/>
        <v>#VALUE!</v>
      </c>
      <c r="I314" s="22" t="e">
        <f t="shared" si="145"/>
        <v>#VALUE!</v>
      </c>
      <c r="J314" s="22" t="e">
        <f t="shared" si="145"/>
        <v>#VALUE!</v>
      </c>
      <c r="K314" s="22" t="e">
        <f t="shared" si="145"/>
        <v>#VALUE!</v>
      </c>
      <c r="L314" s="22" t="e">
        <f t="shared" si="145"/>
        <v>#VALUE!</v>
      </c>
      <c r="M314" s="22" t="e">
        <f t="shared" si="145"/>
        <v>#VALUE!</v>
      </c>
      <c r="N314" s="22" t="e">
        <f t="shared" si="145"/>
        <v>#VALUE!</v>
      </c>
      <c r="O314" s="22" t="e">
        <f t="shared" si="145"/>
        <v>#VALUE!</v>
      </c>
      <c r="P314" s="22" t="e">
        <f t="shared" si="145"/>
        <v>#VALUE!</v>
      </c>
      <c r="Q314" s="22" t="e">
        <f t="shared" si="145"/>
        <v>#VALUE!</v>
      </c>
      <c r="R314" s="22" t="e">
        <f t="shared" si="145"/>
        <v>#VALUE!</v>
      </c>
      <c r="S314" s="22" t="e">
        <f t="shared" si="145"/>
        <v>#VALUE!</v>
      </c>
      <c r="T314" s="22" t="e">
        <f t="shared" si="145"/>
        <v>#VALUE!</v>
      </c>
      <c r="U314" s="22" t="e">
        <f t="shared" si="145"/>
        <v>#VALUE!</v>
      </c>
      <c r="V314" s="22" t="e">
        <f t="shared" si="145"/>
        <v>#VALUE!</v>
      </c>
      <c r="W314" s="22" t="e">
        <f t="shared" si="145"/>
        <v>#VALUE!</v>
      </c>
      <c r="X314" s="22" t="e">
        <f t="shared" si="145"/>
        <v>#VALUE!</v>
      </c>
      <c r="Y314" s="22" t="e">
        <f t="shared" si="145"/>
        <v>#VALUE!</v>
      </c>
      <c r="Z314" s="22" t="e">
        <f t="shared" si="145"/>
        <v>#VALUE!</v>
      </c>
      <c r="AA314" s="22" t="e">
        <f t="shared" si="145"/>
        <v>#VALUE!</v>
      </c>
      <c r="AB314" s="22" t="e">
        <f t="shared" si="145"/>
        <v>#VALUE!</v>
      </c>
      <c r="AC314" s="22" t="e">
        <f t="shared" si="145"/>
        <v>#VALUE!</v>
      </c>
      <c r="AD314" s="22" t="e">
        <f t="shared" si="145"/>
        <v>#VALUE!</v>
      </c>
      <c r="AE314" s="22" t="e">
        <f t="shared" si="145"/>
        <v>#VALUE!</v>
      </c>
      <c r="AF314" s="22" t="e">
        <f t="shared" si="145"/>
        <v>#VALUE!</v>
      </c>
      <c r="AG314" s="22" t="e">
        <f t="shared" si="145"/>
        <v>#VALUE!</v>
      </c>
      <c r="AH314" s="23" t="s">
        <v>16</v>
      </c>
      <c r="AI314" s="59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49" t="str">
        <f>IFERROR(TEXT(WEEKDAY(+C314),"aaa"),"")</f>
        <v/>
      </c>
      <c r="D315" s="49" t="str">
        <f t="shared" ref="D315:AG315" si="146">IFERROR(TEXT(WEEKDAY(+D314),"aaa"),"")</f>
        <v/>
      </c>
      <c r="E315" s="49" t="str">
        <f t="shared" si="146"/>
        <v/>
      </c>
      <c r="F315" s="49" t="str">
        <f t="shared" si="146"/>
        <v/>
      </c>
      <c r="G315" s="49" t="str">
        <f t="shared" si="146"/>
        <v/>
      </c>
      <c r="H315" s="49" t="str">
        <f t="shared" si="146"/>
        <v/>
      </c>
      <c r="I315" s="49" t="str">
        <f t="shared" si="146"/>
        <v/>
      </c>
      <c r="J315" s="49" t="str">
        <f t="shared" si="146"/>
        <v/>
      </c>
      <c r="K315" s="49" t="str">
        <f t="shared" si="146"/>
        <v/>
      </c>
      <c r="L315" s="49" t="str">
        <f t="shared" si="146"/>
        <v/>
      </c>
      <c r="M315" s="49" t="str">
        <f t="shared" si="146"/>
        <v/>
      </c>
      <c r="N315" s="49" t="str">
        <f t="shared" si="146"/>
        <v/>
      </c>
      <c r="O315" s="49" t="str">
        <f t="shared" si="146"/>
        <v/>
      </c>
      <c r="P315" s="49" t="str">
        <f t="shared" si="146"/>
        <v/>
      </c>
      <c r="Q315" s="49" t="str">
        <f t="shared" si="146"/>
        <v/>
      </c>
      <c r="R315" s="49" t="str">
        <f t="shared" si="146"/>
        <v/>
      </c>
      <c r="S315" s="49" t="str">
        <f t="shared" si="146"/>
        <v/>
      </c>
      <c r="T315" s="49" t="str">
        <f t="shared" si="146"/>
        <v/>
      </c>
      <c r="U315" s="49" t="str">
        <f t="shared" si="146"/>
        <v/>
      </c>
      <c r="V315" s="49" t="str">
        <f t="shared" si="146"/>
        <v/>
      </c>
      <c r="W315" s="49" t="str">
        <f t="shared" si="146"/>
        <v/>
      </c>
      <c r="X315" s="49" t="str">
        <f t="shared" si="146"/>
        <v/>
      </c>
      <c r="Y315" s="49" t="str">
        <f t="shared" si="146"/>
        <v/>
      </c>
      <c r="Z315" s="49" t="str">
        <f t="shared" si="146"/>
        <v/>
      </c>
      <c r="AA315" s="49" t="str">
        <f t="shared" si="146"/>
        <v/>
      </c>
      <c r="AB315" s="49" t="str">
        <f t="shared" si="146"/>
        <v/>
      </c>
      <c r="AC315" s="49" t="str">
        <f t="shared" si="146"/>
        <v/>
      </c>
      <c r="AD315" s="49" t="str">
        <f t="shared" si="146"/>
        <v/>
      </c>
      <c r="AE315" s="49" t="str">
        <f t="shared" si="146"/>
        <v/>
      </c>
      <c r="AF315" s="49" t="str">
        <f t="shared" si="146"/>
        <v/>
      </c>
      <c r="AG315" s="49" t="str">
        <f t="shared" si="146"/>
        <v/>
      </c>
      <c r="AH315" s="23" t="s">
        <v>18</v>
      </c>
      <c r="AI315" s="59">
        <f>+COUNTIF(C316:AG316,"夏休")+COUNTIF(C316:AG316,"冬休")+COUNTIF(C316:AG316,"中止")</f>
        <v>0</v>
      </c>
      <c r="AL315" s="58"/>
    </row>
    <row r="316" spans="2:38" s="25" customFormat="1" ht="13.5" customHeight="1" x14ac:dyDescent="0.15">
      <c r="B316" s="83" t="s">
        <v>17</v>
      </c>
      <c r="C316" s="85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104"/>
      <c r="AH316" s="26" t="s">
        <v>2</v>
      </c>
      <c r="AI316" s="27">
        <f>COUNT(C314:AG314)-AI315</f>
        <v>0</v>
      </c>
      <c r="AL316" s="58"/>
    </row>
    <row r="317" spans="2:38" s="25" customFormat="1" ht="13.5" customHeight="1" x14ac:dyDescent="0.15">
      <c r="B317" s="84"/>
      <c r="C317" s="85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104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58"/>
    </row>
    <row r="318" spans="2:38" s="25" customFormat="1" ht="13.5" customHeight="1" x14ac:dyDescent="0.15">
      <c r="B318" s="105" t="s">
        <v>0</v>
      </c>
      <c r="C318" s="106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9"/>
      <c r="AH318" s="26" t="s">
        <v>8</v>
      </c>
      <c r="AI318" s="29" t="e">
        <f>+AI317/AI316</f>
        <v>#DIV/0!</v>
      </c>
      <c r="AL318" s="58"/>
    </row>
    <row r="319" spans="2:38" s="25" customFormat="1" x14ac:dyDescent="0.15">
      <c r="B319" s="105"/>
      <c r="C319" s="106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9"/>
      <c r="AH319" s="26" t="s">
        <v>9</v>
      </c>
      <c r="AI319" s="27">
        <f>+COUNTA(C320:AG321)</f>
        <v>0</v>
      </c>
      <c r="AL319" s="58"/>
    </row>
    <row r="320" spans="2:38" s="25" customFormat="1" x14ac:dyDescent="0.15">
      <c r="B320" s="110" t="s">
        <v>7</v>
      </c>
      <c r="C320" s="112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14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111"/>
      <c r="C321" s="113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15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7" t="str">
        <f>IF(7&gt;AI316,"対象外",IF(AL320&gt;=AI314,"OK","NG"))</f>
        <v>対象外</v>
      </c>
    </row>
    <row r="322" spans="2:38" hidden="1" x14ac:dyDescent="0.15">
      <c r="B322" s="60" t="s">
        <v>33</v>
      </c>
      <c r="C322" s="44" t="e">
        <f t="shared" ref="C322:AG322" si="147">IF(AND(DAY(C314)&gt;=22,DAY(C314)&lt;=28,C315="土"),1,0)</f>
        <v>#VALUE!</v>
      </c>
      <c r="D322" s="44" t="e">
        <f t="shared" si="147"/>
        <v>#VALUE!</v>
      </c>
      <c r="E322" s="44" t="e">
        <f t="shared" si="147"/>
        <v>#VALUE!</v>
      </c>
      <c r="F322" s="44" t="e">
        <f t="shared" si="147"/>
        <v>#VALUE!</v>
      </c>
      <c r="G322" s="44" t="e">
        <f t="shared" si="147"/>
        <v>#VALUE!</v>
      </c>
      <c r="H322" s="44" t="e">
        <f t="shared" si="147"/>
        <v>#VALUE!</v>
      </c>
      <c r="I322" s="44" t="e">
        <f t="shared" si="147"/>
        <v>#VALUE!</v>
      </c>
      <c r="J322" s="44" t="e">
        <f t="shared" si="147"/>
        <v>#VALUE!</v>
      </c>
      <c r="K322" s="44" t="e">
        <f t="shared" si="147"/>
        <v>#VALUE!</v>
      </c>
      <c r="L322" s="44" t="e">
        <f t="shared" si="147"/>
        <v>#VALUE!</v>
      </c>
      <c r="M322" s="44" t="e">
        <f t="shared" si="147"/>
        <v>#VALUE!</v>
      </c>
      <c r="N322" s="44" t="e">
        <f t="shared" si="147"/>
        <v>#VALUE!</v>
      </c>
      <c r="O322" s="44" t="e">
        <f t="shared" si="147"/>
        <v>#VALUE!</v>
      </c>
      <c r="P322" s="44" t="e">
        <f t="shared" si="147"/>
        <v>#VALUE!</v>
      </c>
      <c r="Q322" s="44" t="e">
        <f t="shared" si="147"/>
        <v>#VALUE!</v>
      </c>
      <c r="R322" s="44" t="e">
        <f t="shared" si="147"/>
        <v>#VALUE!</v>
      </c>
      <c r="S322" s="44" t="e">
        <f t="shared" si="147"/>
        <v>#VALUE!</v>
      </c>
      <c r="T322" s="44" t="e">
        <f t="shared" si="147"/>
        <v>#VALUE!</v>
      </c>
      <c r="U322" s="44" t="e">
        <f t="shared" si="147"/>
        <v>#VALUE!</v>
      </c>
      <c r="V322" s="44" t="e">
        <f t="shared" si="147"/>
        <v>#VALUE!</v>
      </c>
      <c r="W322" s="44" t="e">
        <f t="shared" si="147"/>
        <v>#VALUE!</v>
      </c>
      <c r="X322" s="44" t="e">
        <f t="shared" si="147"/>
        <v>#VALUE!</v>
      </c>
      <c r="Y322" s="44" t="e">
        <f t="shared" si="147"/>
        <v>#VALUE!</v>
      </c>
      <c r="Z322" s="44" t="e">
        <f t="shared" si="147"/>
        <v>#VALUE!</v>
      </c>
      <c r="AA322" s="44" t="e">
        <f t="shared" si="147"/>
        <v>#VALUE!</v>
      </c>
      <c r="AB322" s="44" t="e">
        <f t="shared" si="147"/>
        <v>#VALUE!</v>
      </c>
      <c r="AC322" s="44" t="e">
        <f t="shared" si="147"/>
        <v>#VALUE!</v>
      </c>
      <c r="AD322" s="44" t="e">
        <f t="shared" si="147"/>
        <v>#VALUE!</v>
      </c>
      <c r="AE322" s="44" t="e">
        <f t="shared" si="147"/>
        <v>#VALUE!</v>
      </c>
      <c r="AF322" s="44" t="e">
        <f t="shared" si="147"/>
        <v>#VALUE!</v>
      </c>
      <c r="AG322" s="44" t="e">
        <f t="shared" si="147"/>
        <v>#VALUE!</v>
      </c>
      <c r="AH322" s="45" t="s">
        <v>19</v>
      </c>
      <c r="AI322" s="46">
        <f>_xlfn.AGGREGATE(9,6,C322:AG322)</f>
        <v>0</v>
      </c>
      <c r="AJ322" s="28"/>
    </row>
    <row r="323" spans="2:38" hidden="1" x14ac:dyDescent="0.15">
      <c r="B323" s="60" t="s">
        <v>34</v>
      </c>
      <c r="C323" s="47" t="e">
        <f t="shared" ref="C323:AG323" si="148">IF(AND(DAY(C314)&gt;=22,DAY(C314)&lt;=28,C315="土",OR(C320="休",C320="雨")),1,0)</f>
        <v>#VALUE!</v>
      </c>
      <c r="D323" s="47" t="e">
        <f t="shared" si="148"/>
        <v>#VALUE!</v>
      </c>
      <c r="E323" s="47" t="e">
        <f t="shared" si="148"/>
        <v>#VALUE!</v>
      </c>
      <c r="F323" s="47" t="e">
        <f t="shared" si="148"/>
        <v>#VALUE!</v>
      </c>
      <c r="G323" s="47" t="e">
        <f t="shared" si="148"/>
        <v>#VALUE!</v>
      </c>
      <c r="H323" s="47" t="e">
        <f t="shared" si="148"/>
        <v>#VALUE!</v>
      </c>
      <c r="I323" s="47" t="e">
        <f t="shared" si="148"/>
        <v>#VALUE!</v>
      </c>
      <c r="J323" s="47" t="e">
        <f t="shared" si="148"/>
        <v>#VALUE!</v>
      </c>
      <c r="K323" s="47" t="e">
        <f t="shared" si="148"/>
        <v>#VALUE!</v>
      </c>
      <c r="L323" s="47" t="e">
        <f t="shared" si="148"/>
        <v>#VALUE!</v>
      </c>
      <c r="M323" s="47" t="e">
        <f t="shared" si="148"/>
        <v>#VALUE!</v>
      </c>
      <c r="N323" s="47" t="e">
        <f t="shared" si="148"/>
        <v>#VALUE!</v>
      </c>
      <c r="O323" s="47" t="e">
        <f t="shared" si="148"/>
        <v>#VALUE!</v>
      </c>
      <c r="P323" s="47" t="e">
        <f t="shared" si="148"/>
        <v>#VALUE!</v>
      </c>
      <c r="Q323" s="47" t="e">
        <f t="shared" si="148"/>
        <v>#VALUE!</v>
      </c>
      <c r="R323" s="47" t="e">
        <f t="shared" si="148"/>
        <v>#VALUE!</v>
      </c>
      <c r="S323" s="47" t="e">
        <f t="shared" si="148"/>
        <v>#VALUE!</v>
      </c>
      <c r="T323" s="47" t="e">
        <f t="shared" si="148"/>
        <v>#VALUE!</v>
      </c>
      <c r="U323" s="47" t="e">
        <f t="shared" si="148"/>
        <v>#VALUE!</v>
      </c>
      <c r="V323" s="47" t="e">
        <f t="shared" si="148"/>
        <v>#VALUE!</v>
      </c>
      <c r="W323" s="47" t="e">
        <f t="shared" si="148"/>
        <v>#VALUE!</v>
      </c>
      <c r="X323" s="47" t="e">
        <f t="shared" si="148"/>
        <v>#VALUE!</v>
      </c>
      <c r="Y323" s="47" t="e">
        <f t="shared" si="148"/>
        <v>#VALUE!</v>
      </c>
      <c r="Z323" s="47" t="e">
        <f t="shared" si="148"/>
        <v>#VALUE!</v>
      </c>
      <c r="AA323" s="47" t="e">
        <f t="shared" si="148"/>
        <v>#VALUE!</v>
      </c>
      <c r="AB323" s="47" t="e">
        <f t="shared" si="148"/>
        <v>#VALUE!</v>
      </c>
      <c r="AC323" s="47" t="e">
        <f t="shared" si="148"/>
        <v>#VALUE!</v>
      </c>
      <c r="AD323" s="47" t="e">
        <f t="shared" si="148"/>
        <v>#VALUE!</v>
      </c>
      <c r="AE323" s="47" t="e">
        <f t="shared" si="148"/>
        <v>#VALUE!</v>
      </c>
      <c r="AF323" s="47" t="e">
        <f t="shared" si="148"/>
        <v>#VALUE!</v>
      </c>
      <c r="AG323" s="47" t="e">
        <f t="shared" si="148"/>
        <v>#VALUE!</v>
      </c>
      <c r="AH323" s="48" t="s">
        <v>20</v>
      </c>
      <c r="AI323" s="46">
        <f>_xlfn.AGGREGATE(9,6,C323:AG323)</f>
        <v>0</v>
      </c>
      <c r="AJ323" s="28"/>
    </row>
    <row r="324" spans="2:38" hidden="1" x14ac:dyDescent="0.15">
      <c r="B324" s="60" t="s">
        <v>35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" si="149">IF(AND(DAY(E314)&gt;=8,DAY(E314)&lt;=14,E315="土"),1,0)</f>
        <v>#VALUE!</v>
      </c>
      <c r="F324" s="44" t="e">
        <f>IF(AND(DAY(F314)&gt;=8,DAY(F314)&lt;=14,F315="土"),1,0)</f>
        <v>#VALUE!</v>
      </c>
      <c r="G324" s="44" t="e">
        <f>IF(AND(DAY(G314)&gt;=8,DAY(G314)&lt;=14,G315="土"),1,0)</f>
        <v>#VALUE!</v>
      </c>
      <c r="H324" s="44" t="e">
        <f t="shared" ref="H324:AG324" si="150">IF(AND(DAY(H314)&gt;=8,DAY(H314)&lt;=14,H315="土"),1,0)</f>
        <v>#VALUE!</v>
      </c>
      <c r="I324" s="44" t="e">
        <f t="shared" si="150"/>
        <v>#VALUE!</v>
      </c>
      <c r="J324" s="44" t="e">
        <f t="shared" si="150"/>
        <v>#VALUE!</v>
      </c>
      <c r="K324" s="44" t="e">
        <f t="shared" si="150"/>
        <v>#VALUE!</v>
      </c>
      <c r="L324" s="44" t="e">
        <f t="shared" si="150"/>
        <v>#VALUE!</v>
      </c>
      <c r="M324" s="44" t="e">
        <f t="shared" si="150"/>
        <v>#VALUE!</v>
      </c>
      <c r="N324" s="44" t="e">
        <f t="shared" si="150"/>
        <v>#VALUE!</v>
      </c>
      <c r="O324" s="44" t="e">
        <f t="shared" si="150"/>
        <v>#VALUE!</v>
      </c>
      <c r="P324" s="44" t="e">
        <f t="shared" si="150"/>
        <v>#VALUE!</v>
      </c>
      <c r="Q324" s="44" t="e">
        <f t="shared" si="150"/>
        <v>#VALUE!</v>
      </c>
      <c r="R324" s="44" t="e">
        <f t="shared" si="150"/>
        <v>#VALUE!</v>
      </c>
      <c r="S324" s="44" t="e">
        <f t="shared" si="150"/>
        <v>#VALUE!</v>
      </c>
      <c r="T324" s="44" t="e">
        <f t="shared" si="150"/>
        <v>#VALUE!</v>
      </c>
      <c r="U324" s="44" t="e">
        <f t="shared" si="150"/>
        <v>#VALUE!</v>
      </c>
      <c r="V324" s="44" t="e">
        <f t="shared" si="150"/>
        <v>#VALUE!</v>
      </c>
      <c r="W324" s="44" t="e">
        <f t="shared" si="150"/>
        <v>#VALUE!</v>
      </c>
      <c r="X324" s="44" t="e">
        <f t="shared" si="150"/>
        <v>#VALUE!</v>
      </c>
      <c r="Y324" s="44" t="e">
        <f t="shared" si="150"/>
        <v>#VALUE!</v>
      </c>
      <c r="Z324" s="44" t="e">
        <f t="shared" si="150"/>
        <v>#VALUE!</v>
      </c>
      <c r="AA324" s="44" t="e">
        <f t="shared" si="150"/>
        <v>#VALUE!</v>
      </c>
      <c r="AB324" s="44" t="e">
        <f t="shared" si="150"/>
        <v>#VALUE!</v>
      </c>
      <c r="AC324" s="44" t="e">
        <f t="shared" si="150"/>
        <v>#VALUE!</v>
      </c>
      <c r="AD324" s="44" t="e">
        <f t="shared" si="150"/>
        <v>#VALUE!</v>
      </c>
      <c r="AE324" s="44" t="e">
        <f t="shared" si="150"/>
        <v>#VALUE!</v>
      </c>
      <c r="AF324" s="44" t="e">
        <f t="shared" si="150"/>
        <v>#VALUE!</v>
      </c>
      <c r="AG324" s="44" t="e">
        <f t="shared" si="150"/>
        <v>#VALUE!</v>
      </c>
      <c r="AH324" s="45" t="s">
        <v>19</v>
      </c>
      <c r="AI324" s="46">
        <f>_xlfn.AGGREGATE(9,6,C324:AG324)</f>
        <v>0</v>
      </c>
      <c r="AJ324" s="28"/>
    </row>
    <row r="325" spans="2:38" hidden="1" x14ac:dyDescent="0.15">
      <c r="B325" s="60" t="s">
        <v>36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" si="151">IF(AND(DAY(E314)&gt;=8,DAY(E314)&lt;=14,E315="土",OR(E320="休",E320="雨")),1,0)</f>
        <v>#VALUE!</v>
      </c>
      <c r="F325" s="47" t="e">
        <f>IF(AND(DAY(F314)&gt;=8,DAY(F314)&lt;=14,F315="土",OR(F320="休",F320="雨")),1,0)</f>
        <v>#VALUE!</v>
      </c>
      <c r="G325" s="47" t="e">
        <f>IF(AND(DAY(G314)&gt;=8,DAY(G314)&lt;=14,G315="土",OR(G320="休",G320="雨")),1,0)</f>
        <v>#VALUE!</v>
      </c>
      <c r="H325" s="47" t="e">
        <f t="shared" ref="H325:AG325" si="152">IF(AND(DAY(H314)&gt;=8,DAY(H314)&lt;=14,H315="土",OR(H320="休",H320="雨")),1,0)</f>
        <v>#VALUE!</v>
      </c>
      <c r="I325" s="47" t="e">
        <f t="shared" si="152"/>
        <v>#VALUE!</v>
      </c>
      <c r="J325" s="47" t="e">
        <f t="shared" si="152"/>
        <v>#VALUE!</v>
      </c>
      <c r="K325" s="47" t="e">
        <f t="shared" si="152"/>
        <v>#VALUE!</v>
      </c>
      <c r="L325" s="47" t="e">
        <f t="shared" si="152"/>
        <v>#VALUE!</v>
      </c>
      <c r="M325" s="47" t="e">
        <f t="shared" si="152"/>
        <v>#VALUE!</v>
      </c>
      <c r="N325" s="47" t="e">
        <f t="shared" si="152"/>
        <v>#VALUE!</v>
      </c>
      <c r="O325" s="47" t="e">
        <f t="shared" si="152"/>
        <v>#VALUE!</v>
      </c>
      <c r="P325" s="47" t="e">
        <f t="shared" si="152"/>
        <v>#VALUE!</v>
      </c>
      <c r="Q325" s="47" t="e">
        <f t="shared" si="152"/>
        <v>#VALUE!</v>
      </c>
      <c r="R325" s="47" t="e">
        <f t="shared" si="152"/>
        <v>#VALUE!</v>
      </c>
      <c r="S325" s="47" t="e">
        <f t="shared" si="152"/>
        <v>#VALUE!</v>
      </c>
      <c r="T325" s="47" t="e">
        <f t="shared" si="152"/>
        <v>#VALUE!</v>
      </c>
      <c r="U325" s="47" t="e">
        <f t="shared" si="152"/>
        <v>#VALUE!</v>
      </c>
      <c r="V325" s="47" t="e">
        <f t="shared" si="152"/>
        <v>#VALUE!</v>
      </c>
      <c r="W325" s="47" t="e">
        <f t="shared" si="152"/>
        <v>#VALUE!</v>
      </c>
      <c r="X325" s="47" t="e">
        <f t="shared" si="152"/>
        <v>#VALUE!</v>
      </c>
      <c r="Y325" s="47" t="e">
        <f t="shared" si="152"/>
        <v>#VALUE!</v>
      </c>
      <c r="Z325" s="47" t="e">
        <f t="shared" si="152"/>
        <v>#VALUE!</v>
      </c>
      <c r="AA325" s="47" t="e">
        <f t="shared" si="152"/>
        <v>#VALUE!</v>
      </c>
      <c r="AB325" s="47" t="e">
        <f t="shared" si="152"/>
        <v>#VALUE!</v>
      </c>
      <c r="AC325" s="47" t="e">
        <f t="shared" si="152"/>
        <v>#VALUE!</v>
      </c>
      <c r="AD325" s="47" t="e">
        <f t="shared" si="152"/>
        <v>#VALUE!</v>
      </c>
      <c r="AE325" s="47" t="e">
        <f t="shared" si="152"/>
        <v>#VALUE!</v>
      </c>
      <c r="AF325" s="47" t="e">
        <f t="shared" si="152"/>
        <v>#VALUE!</v>
      </c>
      <c r="AG325" s="47" t="e">
        <f t="shared" si="152"/>
        <v>#VALUE!</v>
      </c>
      <c r="AH325" s="48" t="s">
        <v>20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116" t="e">
        <f>C330</f>
        <v>#VALUE!</v>
      </c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  <c r="AD328" s="81"/>
      <c r="AE328" s="81"/>
      <c r="AF328" s="81"/>
      <c r="AG328" s="81"/>
      <c r="AH328" s="81"/>
      <c r="AI328" s="82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53">C329+1</f>
        <v>#VALUE!</v>
      </c>
      <c r="E329" s="22" t="e">
        <f t="shared" si="153"/>
        <v>#VALUE!</v>
      </c>
      <c r="F329" s="22" t="e">
        <f t="shared" si="153"/>
        <v>#VALUE!</v>
      </c>
      <c r="G329" s="22" t="e">
        <f t="shared" si="153"/>
        <v>#VALUE!</v>
      </c>
      <c r="H329" s="22" t="e">
        <f t="shared" si="153"/>
        <v>#VALUE!</v>
      </c>
      <c r="I329" s="22" t="e">
        <f t="shared" si="153"/>
        <v>#VALUE!</v>
      </c>
      <c r="J329" s="22" t="e">
        <f t="shared" si="153"/>
        <v>#VALUE!</v>
      </c>
      <c r="K329" s="22" t="e">
        <f t="shared" si="153"/>
        <v>#VALUE!</v>
      </c>
      <c r="L329" s="22" t="e">
        <f t="shared" si="153"/>
        <v>#VALUE!</v>
      </c>
      <c r="M329" s="22" t="e">
        <f t="shared" si="153"/>
        <v>#VALUE!</v>
      </c>
      <c r="N329" s="22" t="e">
        <f t="shared" si="153"/>
        <v>#VALUE!</v>
      </c>
      <c r="O329" s="22" t="e">
        <f t="shared" si="153"/>
        <v>#VALUE!</v>
      </c>
      <c r="P329" s="22" t="e">
        <f t="shared" si="153"/>
        <v>#VALUE!</v>
      </c>
      <c r="Q329" s="22" t="e">
        <f t="shared" si="153"/>
        <v>#VALUE!</v>
      </c>
      <c r="R329" s="22" t="e">
        <f t="shared" si="153"/>
        <v>#VALUE!</v>
      </c>
      <c r="S329" s="22" t="e">
        <f t="shared" si="153"/>
        <v>#VALUE!</v>
      </c>
      <c r="T329" s="22" t="e">
        <f t="shared" si="153"/>
        <v>#VALUE!</v>
      </c>
      <c r="U329" s="22" t="e">
        <f t="shared" si="153"/>
        <v>#VALUE!</v>
      </c>
      <c r="V329" s="22" t="e">
        <f t="shared" si="153"/>
        <v>#VALUE!</v>
      </c>
      <c r="W329" s="22" t="e">
        <f t="shared" si="153"/>
        <v>#VALUE!</v>
      </c>
      <c r="X329" s="22" t="e">
        <f t="shared" si="153"/>
        <v>#VALUE!</v>
      </c>
      <c r="Y329" s="22" t="e">
        <f t="shared" si="153"/>
        <v>#VALUE!</v>
      </c>
      <c r="Z329" s="22" t="e">
        <f t="shared" si="153"/>
        <v>#VALUE!</v>
      </c>
      <c r="AA329" s="22" t="e">
        <f t="shared" si="153"/>
        <v>#VALUE!</v>
      </c>
      <c r="AB329" s="22" t="e">
        <f t="shared" si="153"/>
        <v>#VALUE!</v>
      </c>
      <c r="AC329" s="22" t="e">
        <f t="shared" si="153"/>
        <v>#VALUE!</v>
      </c>
      <c r="AD329" s="22" t="e">
        <f t="shared" si="153"/>
        <v>#VALUE!</v>
      </c>
      <c r="AE329" s="22" t="e">
        <f t="shared" si="153"/>
        <v>#VALUE!</v>
      </c>
      <c r="AF329" s="22" t="e">
        <f t="shared" si="153"/>
        <v>#VALUE!</v>
      </c>
      <c r="AG329" s="22" t="e">
        <f t="shared" si="153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54">IF(D329&gt;$G$5,"",IF(C330=EOMONTH(DATE($C327,$D327,1),0),"",IF(C330="","",C330+1)))</f>
        <v>#VALUE!</v>
      </c>
      <c r="E330" s="22" t="e">
        <f t="shared" si="154"/>
        <v>#VALUE!</v>
      </c>
      <c r="F330" s="22" t="e">
        <f t="shared" si="154"/>
        <v>#VALUE!</v>
      </c>
      <c r="G330" s="22" t="e">
        <f t="shared" si="154"/>
        <v>#VALUE!</v>
      </c>
      <c r="H330" s="22" t="e">
        <f t="shared" si="154"/>
        <v>#VALUE!</v>
      </c>
      <c r="I330" s="22" t="e">
        <f t="shared" si="154"/>
        <v>#VALUE!</v>
      </c>
      <c r="J330" s="22" t="e">
        <f t="shared" si="154"/>
        <v>#VALUE!</v>
      </c>
      <c r="K330" s="22" t="e">
        <f t="shared" si="154"/>
        <v>#VALUE!</v>
      </c>
      <c r="L330" s="22" t="e">
        <f t="shared" si="154"/>
        <v>#VALUE!</v>
      </c>
      <c r="M330" s="22" t="e">
        <f t="shared" si="154"/>
        <v>#VALUE!</v>
      </c>
      <c r="N330" s="22" t="e">
        <f t="shared" si="154"/>
        <v>#VALUE!</v>
      </c>
      <c r="O330" s="22" t="e">
        <f t="shared" si="154"/>
        <v>#VALUE!</v>
      </c>
      <c r="P330" s="22" t="e">
        <f t="shared" si="154"/>
        <v>#VALUE!</v>
      </c>
      <c r="Q330" s="22" t="e">
        <f t="shared" si="154"/>
        <v>#VALUE!</v>
      </c>
      <c r="R330" s="22" t="e">
        <f t="shared" si="154"/>
        <v>#VALUE!</v>
      </c>
      <c r="S330" s="22" t="e">
        <f t="shared" si="154"/>
        <v>#VALUE!</v>
      </c>
      <c r="T330" s="22" t="e">
        <f t="shared" si="154"/>
        <v>#VALUE!</v>
      </c>
      <c r="U330" s="22" t="e">
        <f t="shared" si="154"/>
        <v>#VALUE!</v>
      </c>
      <c r="V330" s="22" t="e">
        <f t="shared" si="154"/>
        <v>#VALUE!</v>
      </c>
      <c r="W330" s="22" t="e">
        <f t="shared" si="154"/>
        <v>#VALUE!</v>
      </c>
      <c r="X330" s="22" t="e">
        <f t="shared" si="154"/>
        <v>#VALUE!</v>
      </c>
      <c r="Y330" s="22" t="e">
        <f t="shared" si="154"/>
        <v>#VALUE!</v>
      </c>
      <c r="Z330" s="22" t="e">
        <f t="shared" si="154"/>
        <v>#VALUE!</v>
      </c>
      <c r="AA330" s="22" t="e">
        <f t="shared" si="154"/>
        <v>#VALUE!</v>
      </c>
      <c r="AB330" s="22" t="e">
        <f t="shared" si="154"/>
        <v>#VALUE!</v>
      </c>
      <c r="AC330" s="22" t="e">
        <f t="shared" si="154"/>
        <v>#VALUE!</v>
      </c>
      <c r="AD330" s="22" t="e">
        <f t="shared" si="154"/>
        <v>#VALUE!</v>
      </c>
      <c r="AE330" s="22" t="e">
        <f t="shared" si="154"/>
        <v>#VALUE!</v>
      </c>
      <c r="AF330" s="22" t="e">
        <f t="shared" si="154"/>
        <v>#VALUE!</v>
      </c>
      <c r="AG330" s="22" t="e">
        <f t="shared" si="154"/>
        <v>#VALUE!</v>
      </c>
      <c r="AH330" s="23" t="s">
        <v>16</v>
      </c>
      <c r="AI330" s="59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49" t="str">
        <f>IFERROR(TEXT(WEEKDAY(+C330),"aaa"),"")</f>
        <v/>
      </c>
      <c r="D331" s="49" t="str">
        <f t="shared" ref="D331:AG331" si="155">IFERROR(TEXT(WEEKDAY(+D330),"aaa"),"")</f>
        <v/>
      </c>
      <c r="E331" s="49" t="str">
        <f t="shared" si="155"/>
        <v/>
      </c>
      <c r="F331" s="49" t="str">
        <f t="shared" si="155"/>
        <v/>
      </c>
      <c r="G331" s="49" t="str">
        <f t="shared" si="155"/>
        <v/>
      </c>
      <c r="H331" s="49" t="str">
        <f t="shared" si="155"/>
        <v/>
      </c>
      <c r="I331" s="49" t="str">
        <f t="shared" si="155"/>
        <v/>
      </c>
      <c r="J331" s="49" t="str">
        <f t="shared" si="155"/>
        <v/>
      </c>
      <c r="K331" s="49" t="str">
        <f t="shared" si="155"/>
        <v/>
      </c>
      <c r="L331" s="49" t="str">
        <f t="shared" si="155"/>
        <v/>
      </c>
      <c r="M331" s="49" t="str">
        <f t="shared" si="155"/>
        <v/>
      </c>
      <c r="N331" s="49" t="str">
        <f t="shared" si="155"/>
        <v/>
      </c>
      <c r="O331" s="49" t="str">
        <f t="shared" si="155"/>
        <v/>
      </c>
      <c r="P331" s="49" t="str">
        <f t="shared" si="155"/>
        <v/>
      </c>
      <c r="Q331" s="49" t="str">
        <f t="shared" si="155"/>
        <v/>
      </c>
      <c r="R331" s="49" t="str">
        <f t="shared" si="155"/>
        <v/>
      </c>
      <c r="S331" s="49" t="str">
        <f t="shared" si="155"/>
        <v/>
      </c>
      <c r="T331" s="49" t="str">
        <f t="shared" si="155"/>
        <v/>
      </c>
      <c r="U331" s="49" t="str">
        <f t="shared" si="155"/>
        <v/>
      </c>
      <c r="V331" s="49" t="str">
        <f t="shared" si="155"/>
        <v/>
      </c>
      <c r="W331" s="49" t="str">
        <f t="shared" si="155"/>
        <v/>
      </c>
      <c r="X331" s="49" t="str">
        <f t="shared" si="155"/>
        <v/>
      </c>
      <c r="Y331" s="49" t="str">
        <f t="shared" si="155"/>
        <v/>
      </c>
      <c r="Z331" s="49" t="str">
        <f t="shared" si="155"/>
        <v/>
      </c>
      <c r="AA331" s="49" t="str">
        <f t="shared" si="155"/>
        <v/>
      </c>
      <c r="AB331" s="49" t="str">
        <f t="shared" si="155"/>
        <v/>
      </c>
      <c r="AC331" s="49" t="str">
        <f t="shared" si="155"/>
        <v/>
      </c>
      <c r="AD331" s="49" t="str">
        <f t="shared" si="155"/>
        <v/>
      </c>
      <c r="AE331" s="49" t="str">
        <f t="shared" si="155"/>
        <v/>
      </c>
      <c r="AF331" s="49" t="str">
        <f t="shared" si="155"/>
        <v/>
      </c>
      <c r="AG331" s="49" t="str">
        <f t="shared" si="155"/>
        <v/>
      </c>
      <c r="AH331" s="23" t="s">
        <v>18</v>
      </c>
      <c r="AI331" s="59">
        <f>+COUNTIF(C332:AG332,"夏休")+COUNTIF(C332:AG332,"冬休")+COUNTIF(C332:AG332,"中止")</f>
        <v>0</v>
      </c>
      <c r="AL331" s="58"/>
    </row>
    <row r="332" spans="2:38" s="25" customFormat="1" ht="13.5" customHeight="1" x14ac:dyDescent="0.15">
      <c r="B332" s="83" t="s">
        <v>17</v>
      </c>
      <c r="C332" s="85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104"/>
      <c r="AH332" s="26" t="s">
        <v>2</v>
      </c>
      <c r="AI332" s="27">
        <f>COUNT(C330:AG330)-AI331</f>
        <v>0</v>
      </c>
      <c r="AL332" s="58"/>
    </row>
    <row r="333" spans="2:38" s="25" customFormat="1" ht="13.5" customHeight="1" x14ac:dyDescent="0.15">
      <c r="B333" s="84"/>
      <c r="C333" s="85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104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58"/>
    </row>
    <row r="334" spans="2:38" s="25" customFormat="1" ht="13.5" customHeight="1" x14ac:dyDescent="0.15">
      <c r="B334" s="105" t="s">
        <v>0</v>
      </c>
      <c r="C334" s="106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9"/>
      <c r="AH334" s="26" t="s">
        <v>8</v>
      </c>
      <c r="AI334" s="29" t="e">
        <f>+AI333/AI332</f>
        <v>#DIV/0!</v>
      </c>
      <c r="AL334" s="58"/>
    </row>
    <row r="335" spans="2:38" s="25" customFormat="1" x14ac:dyDescent="0.15">
      <c r="B335" s="105"/>
      <c r="C335" s="106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9"/>
      <c r="AH335" s="26" t="s">
        <v>9</v>
      </c>
      <c r="AI335" s="27">
        <f>+COUNTA(C336:AG337)</f>
        <v>0</v>
      </c>
      <c r="AL335" s="58"/>
    </row>
    <row r="336" spans="2:38" s="25" customFormat="1" x14ac:dyDescent="0.15">
      <c r="B336" s="110" t="s">
        <v>7</v>
      </c>
      <c r="C336" s="112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14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111"/>
      <c r="C337" s="113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15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7" t="str">
        <f>IF(7&gt;AI332,"対象外",IF(AL336&gt;=AI330,"OK","NG"))</f>
        <v>対象外</v>
      </c>
    </row>
    <row r="338" spans="2:38" hidden="1" x14ac:dyDescent="0.15">
      <c r="B338" s="60" t="s">
        <v>33</v>
      </c>
      <c r="C338" s="44" t="e">
        <f t="shared" ref="C338:AG338" si="156">IF(AND(DAY(C330)&gt;=22,DAY(C330)&lt;=28,C331="土"),1,0)</f>
        <v>#VALUE!</v>
      </c>
      <c r="D338" s="44" t="e">
        <f t="shared" si="156"/>
        <v>#VALUE!</v>
      </c>
      <c r="E338" s="44" t="e">
        <f t="shared" si="156"/>
        <v>#VALUE!</v>
      </c>
      <c r="F338" s="44" t="e">
        <f t="shared" si="156"/>
        <v>#VALUE!</v>
      </c>
      <c r="G338" s="44" t="e">
        <f t="shared" si="156"/>
        <v>#VALUE!</v>
      </c>
      <c r="H338" s="44" t="e">
        <f t="shared" si="156"/>
        <v>#VALUE!</v>
      </c>
      <c r="I338" s="44" t="e">
        <f t="shared" si="156"/>
        <v>#VALUE!</v>
      </c>
      <c r="J338" s="44" t="e">
        <f t="shared" si="156"/>
        <v>#VALUE!</v>
      </c>
      <c r="K338" s="44" t="e">
        <f t="shared" si="156"/>
        <v>#VALUE!</v>
      </c>
      <c r="L338" s="44" t="e">
        <f t="shared" si="156"/>
        <v>#VALUE!</v>
      </c>
      <c r="M338" s="44" t="e">
        <f t="shared" si="156"/>
        <v>#VALUE!</v>
      </c>
      <c r="N338" s="44" t="e">
        <f t="shared" si="156"/>
        <v>#VALUE!</v>
      </c>
      <c r="O338" s="44" t="e">
        <f t="shared" si="156"/>
        <v>#VALUE!</v>
      </c>
      <c r="P338" s="44" t="e">
        <f t="shared" si="156"/>
        <v>#VALUE!</v>
      </c>
      <c r="Q338" s="44" t="e">
        <f t="shared" si="156"/>
        <v>#VALUE!</v>
      </c>
      <c r="R338" s="44" t="e">
        <f t="shared" si="156"/>
        <v>#VALUE!</v>
      </c>
      <c r="S338" s="44" t="e">
        <f t="shared" si="156"/>
        <v>#VALUE!</v>
      </c>
      <c r="T338" s="44" t="e">
        <f t="shared" si="156"/>
        <v>#VALUE!</v>
      </c>
      <c r="U338" s="44" t="e">
        <f t="shared" si="156"/>
        <v>#VALUE!</v>
      </c>
      <c r="V338" s="44" t="e">
        <f t="shared" si="156"/>
        <v>#VALUE!</v>
      </c>
      <c r="W338" s="44" t="e">
        <f t="shared" si="156"/>
        <v>#VALUE!</v>
      </c>
      <c r="X338" s="44" t="e">
        <f t="shared" si="156"/>
        <v>#VALUE!</v>
      </c>
      <c r="Y338" s="44" t="e">
        <f t="shared" si="156"/>
        <v>#VALUE!</v>
      </c>
      <c r="Z338" s="44" t="e">
        <f t="shared" si="156"/>
        <v>#VALUE!</v>
      </c>
      <c r="AA338" s="44" t="e">
        <f t="shared" si="156"/>
        <v>#VALUE!</v>
      </c>
      <c r="AB338" s="44" t="e">
        <f t="shared" si="156"/>
        <v>#VALUE!</v>
      </c>
      <c r="AC338" s="44" t="e">
        <f t="shared" si="156"/>
        <v>#VALUE!</v>
      </c>
      <c r="AD338" s="44" t="e">
        <f t="shared" si="156"/>
        <v>#VALUE!</v>
      </c>
      <c r="AE338" s="44" t="e">
        <f t="shared" si="156"/>
        <v>#VALUE!</v>
      </c>
      <c r="AF338" s="44" t="e">
        <f t="shared" si="156"/>
        <v>#VALUE!</v>
      </c>
      <c r="AG338" s="44" t="e">
        <f t="shared" si="156"/>
        <v>#VALUE!</v>
      </c>
      <c r="AH338" s="45" t="s">
        <v>19</v>
      </c>
      <c r="AI338" s="46">
        <f>_xlfn.AGGREGATE(9,6,C338:AG338)</f>
        <v>0</v>
      </c>
      <c r="AJ338" s="28"/>
    </row>
    <row r="339" spans="2:38" hidden="1" x14ac:dyDescent="0.15">
      <c r="B339" s="60" t="s">
        <v>34</v>
      </c>
      <c r="C339" s="47" t="e">
        <f t="shared" ref="C339:AG339" si="157">IF(AND(DAY(C330)&gt;=22,DAY(C330)&lt;=28,C331="土",OR(C336="休",C336="雨")),1,0)</f>
        <v>#VALUE!</v>
      </c>
      <c r="D339" s="47" t="e">
        <f t="shared" si="157"/>
        <v>#VALUE!</v>
      </c>
      <c r="E339" s="47" t="e">
        <f t="shared" si="157"/>
        <v>#VALUE!</v>
      </c>
      <c r="F339" s="47" t="e">
        <f t="shared" si="157"/>
        <v>#VALUE!</v>
      </c>
      <c r="G339" s="47" t="e">
        <f t="shared" si="157"/>
        <v>#VALUE!</v>
      </c>
      <c r="H339" s="47" t="e">
        <f t="shared" si="157"/>
        <v>#VALUE!</v>
      </c>
      <c r="I339" s="47" t="e">
        <f t="shared" si="157"/>
        <v>#VALUE!</v>
      </c>
      <c r="J339" s="47" t="e">
        <f t="shared" si="157"/>
        <v>#VALUE!</v>
      </c>
      <c r="K339" s="47" t="e">
        <f t="shared" si="157"/>
        <v>#VALUE!</v>
      </c>
      <c r="L339" s="47" t="e">
        <f t="shared" si="157"/>
        <v>#VALUE!</v>
      </c>
      <c r="M339" s="47" t="e">
        <f t="shared" si="157"/>
        <v>#VALUE!</v>
      </c>
      <c r="N339" s="47" t="e">
        <f t="shared" si="157"/>
        <v>#VALUE!</v>
      </c>
      <c r="O339" s="47" t="e">
        <f t="shared" si="157"/>
        <v>#VALUE!</v>
      </c>
      <c r="P339" s="47" t="e">
        <f t="shared" si="157"/>
        <v>#VALUE!</v>
      </c>
      <c r="Q339" s="47" t="e">
        <f t="shared" si="157"/>
        <v>#VALUE!</v>
      </c>
      <c r="R339" s="47" t="e">
        <f t="shared" si="157"/>
        <v>#VALUE!</v>
      </c>
      <c r="S339" s="47" t="e">
        <f t="shared" si="157"/>
        <v>#VALUE!</v>
      </c>
      <c r="T339" s="47" t="e">
        <f t="shared" si="157"/>
        <v>#VALUE!</v>
      </c>
      <c r="U339" s="47" t="e">
        <f t="shared" si="157"/>
        <v>#VALUE!</v>
      </c>
      <c r="V339" s="47" t="e">
        <f t="shared" si="157"/>
        <v>#VALUE!</v>
      </c>
      <c r="W339" s="47" t="e">
        <f t="shared" si="157"/>
        <v>#VALUE!</v>
      </c>
      <c r="X339" s="47" t="e">
        <f t="shared" si="157"/>
        <v>#VALUE!</v>
      </c>
      <c r="Y339" s="47" t="e">
        <f t="shared" si="157"/>
        <v>#VALUE!</v>
      </c>
      <c r="Z339" s="47" t="e">
        <f t="shared" si="157"/>
        <v>#VALUE!</v>
      </c>
      <c r="AA339" s="47" t="e">
        <f t="shared" si="157"/>
        <v>#VALUE!</v>
      </c>
      <c r="AB339" s="47" t="e">
        <f t="shared" si="157"/>
        <v>#VALUE!</v>
      </c>
      <c r="AC339" s="47" t="e">
        <f t="shared" si="157"/>
        <v>#VALUE!</v>
      </c>
      <c r="AD339" s="47" t="e">
        <f t="shared" si="157"/>
        <v>#VALUE!</v>
      </c>
      <c r="AE339" s="47" t="e">
        <f t="shared" si="157"/>
        <v>#VALUE!</v>
      </c>
      <c r="AF339" s="47" t="e">
        <f t="shared" si="157"/>
        <v>#VALUE!</v>
      </c>
      <c r="AG339" s="47" t="e">
        <f t="shared" si="157"/>
        <v>#VALUE!</v>
      </c>
      <c r="AH339" s="48" t="s">
        <v>20</v>
      </c>
      <c r="AI339" s="46">
        <f>_xlfn.AGGREGATE(9,6,C339:AG339)</f>
        <v>0</v>
      </c>
      <c r="AJ339" s="28"/>
    </row>
    <row r="340" spans="2:38" hidden="1" x14ac:dyDescent="0.15">
      <c r="B340" s="60" t="s">
        <v>35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" si="158">IF(AND(DAY(E330)&gt;=8,DAY(E330)&lt;=14,E331="土"),1,0)</f>
        <v>#VALUE!</v>
      </c>
      <c r="F340" s="44" t="e">
        <f>IF(AND(DAY(F330)&gt;=8,DAY(F330)&lt;=14,F331="土"),1,0)</f>
        <v>#VALUE!</v>
      </c>
      <c r="G340" s="44" t="e">
        <f>IF(AND(DAY(G330)&gt;=8,DAY(G330)&lt;=14,G331="土"),1,0)</f>
        <v>#VALUE!</v>
      </c>
      <c r="H340" s="44" t="e">
        <f t="shared" ref="H340:AG340" si="159">IF(AND(DAY(H330)&gt;=8,DAY(H330)&lt;=14,H331="土"),1,0)</f>
        <v>#VALUE!</v>
      </c>
      <c r="I340" s="44" t="e">
        <f t="shared" si="159"/>
        <v>#VALUE!</v>
      </c>
      <c r="J340" s="44" t="e">
        <f t="shared" si="159"/>
        <v>#VALUE!</v>
      </c>
      <c r="K340" s="44" t="e">
        <f t="shared" si="159"/>
        <v>#VALUE!</v>
      </c>
      <c r="L340" s="44" t="e">
        <f t="shared" si="159"/>
        <v>#VALUE!</v>
      </c>
      <c r="M340" s="44" t="e">
        <f t="shared" si="159"/>
        <v>#VALUE!</v>
      </c>
      <c r="N340" s="44" t="e">
        <f t="shared" si="159"/>
        <v>#VALUE!</v>
      </c>
      <c r="O340" s="44" t="e">
        <f t="shared" si="159"/>
        <v>#VALUE!</v>
      </c>
      <c r="P340" s="44" t="e">
        <f t="shared" si="159"/>
        <v>#VALUE!</v>
      </c>
      <c r="Q340" s="44" t="e">
        <f t="shared" si="159"/>
        <v>#VALUE!</v>
      </c>
      <c r="R340" s="44" t="e">
        <f t="shared" si="159"/>
        <v>#VALUE!</v>
      </c>
      <c r="S340" s="44" t="e">
        <f t="shared" si="159"/>
        <v>#VALUE!</v>
      </c>
      <c r="T340" s="44" t="e">
        <f t="shared" si="159"/>
        <v>#VALUE!</v>
      </c>
      <c r="U340" s="44" t="e">
        <f t="shared" si="159"/>
        <v>#VALUE!</v>
      </c>
      <c r="V340" s="44" t="e">
        <f t="shared" si="159"/>
        <v>#VALUE!</v>
      </c>
      <c r="W340" s="44" t="e">
        <f t="shared" si="159"/>
        <v>#VALUE!</v>
      </c>
      <c r="X340" s="44" t="e">
        <f t="shared" si="159"/>
        <v>#VALUE!</v>
      </c>
      <c r="Y340" s="44" t="e">
        <f t="shared" si="159"/>
        <v>#VALUE!</v>
      </c>
      <c r="Z340" s="44" t="e">
        <f t="shared" si="159"/>
        <v>#VALUE!</v>
      </c>
      <c r="AA340" s="44" t="e">
        <f t="shared" si="159"/>
        <v>#VALUE!</v>
      </c>
      <c r="AB340" s="44" t="e">
        <f t="shared" si="159"/>
        <v>#VALUE!</v>
      </c>
      <c r="AC340" s="44" t="e">
        <f t="shared" si="159"/>
        <v>#VALUE!</v>
      </c>
      <c r="AD340" s="44" t="e">
        <f t="shared" si="159"/>
        <v>#VALUE!</v>
      </c>
      <c r="AE340" s="44" t="e">
        <f t="shared" si="159"/>
        <v>#VALUE!</v>
      </c>
      <c r="AF340" s="44" t="e">
        <f t="shared" si="159"/>
        <v>#VALUE!</v>
      </c>
      <c r="AG340" s="44" t="e">
        <f t="shared" si="159"/>
        <v>#VALUE!</v>
      </c>
      <c r="AH340" s="45" t="s">
        <v>19</v>
      </c>
      <c r="AI340" s="46">
        <f>_xlfn.AGGREGATE(9,6,C340:AG340)</f>
        <v>0</v>
      </c>
      <c r="AJ340" s="28"/>
    </row>
    <row r="341" spans="2:38" hidden="1" x14ac:dyDescent="0.15">
      <c r="B341" s="60" t="s">
        <v>36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" si="160">IF(AND(DAY(E330)&gt;=8,DAY(E330)&lt;=14,E331="土",OR(E336="休",E336="雨")),1,0)</f>
        <v>#VALUE!</v>
      </c>
      <c r="F341" s="47" t="e">
        <f>IF(AND(DAY(F330)&gt;=8,DAY(F330)&lt;=14,F331="土",OR(F336="休",F336="雨")),1,0)</f>
        <v>#VALUE!</v>
      </c>
      <c r="G341" s="47" t="e">
        <f>IF(AND(DAY(G330)&gt;=8,DAY(G330)&lt;=14,G331="土",OR(G336="休",G336="雨")),1,0)</f>
        <v>#VALUE!</v>
      </c>
      <c r="H341" s="47" t="e">
        <f t="shared" ref="H341:AG341" si="161">IF(AND(DAY(H330)&gt;=8,DAY(H330)&lt;=14,H331="土",OR(H336="休",H336="雨")),1,0)</f>
        <v>#VALUE!</v>
      </c>
      <c r="I341" s="47" t="e">
        <f t="shared" si="161"/>
        <v>#VALUE!</v>
      </c>
      <c r="J341" s="47" t="e">
        <f t="shared" si="161"/>
        <v>#VALUE!</v>
      </c>
      <c r="K341" s="47" t="e">
        <f t="shared" si="161"/>
        <v>#VALUE!</v>
      </c>
      <c r="L341" s="47" t="e">
        <f t="shared" si="161"/>
        <v>#VALUE!</v>
      </c>
      <c r="M341" s="47" t="e">
        <f t="shared" si="161"/>
        <v>#VALUE!</v>
      </c>
      <c r="N341" s="47" t="e">
        <f t="shared" si="161"/>
        <v>#VALUE!</v>
      </c>
      <c r="O341" s="47" t="e">
        <f t="shared" si="161"/>
        <v>#VALUE!</v>
      </c>
      <c r="P341" s="47" t="e">
        <f t="shared" si="161"/>
        <v>#VALUE!</v>
      </c>
      <c r="Q341" s="47" t="e">
        <f t="shared" si="161"/>
        <v>#VALUE!</v>
      </c>
      <c r="R341" s="47" t="e">
        <f t="shared" si="161"/>
        <v>#VALUE!</v>
      </c>
      <c r="S341" s="47" t="e">
        <f t="shared" si="161"/>
        <v>#VALUE!</v>
      </c>
      <c r="T341" s="47" t="e">
        <f t="shared" si="161"/>
        <v>#VALUE!</v>
      </c>
      <c r="U341" s="47" t="e">
        <f t="shared" si="161"/>
        <v>#VALUE!</v>
      </c>
      <c r="V341" s="47" t="e">
        <f t="shared" si="161"/>
        <v>#VALUE!</v>
      </c>
      <c r="W341" s="47" t="e">
        <f t="shared" si="161"/>
        <v>#VALUE!</v>
      </c>
      <c r="X341" s="47" t="e">
        <f t="shared" si="161"/>
        <v>#VALUE!</v>
      </c>
      <c r="Y341" s="47" t="e">
        <f t="shared" si="161"/>
        <v>#VALUE!</v>
      </c>
      <c r="Z341" s="47" t="e">
        <f t="shared" si="161"/>
        <v>#VALUE!</v>
      </c>
      <c r="AA341" s="47" t="e">
        <f t="shared" si="161"/>
        <v>#VALUE!</v>
      </c>
      <c r="AB341" s="47" t="e">
        <f t="shared" si="161"/>
        <v>#VALUE!</v>
      </c>
      <c r="AC341" s="47" t="e">
        <f t="shared" si="161"/>
        <v>#VALUE!</v>
      </c>
      <c r="AD341" s="47" t="e">
        <f t="shared" si="161"/>
        <v>#VALUE!</v>
      </c>
      <c r="AE341" s="47" t="e">
        <f t="shared" si="161"/>
        <v>#VALUE!</v>
      </c>
      <c r="AF341" s="47" t="e">
        <f t="shared" si="161"/>
        <v>#VALUE!</v>
      </c>
      <c r="AG341" s="47" t="e">
        <f t="shared" si="161"/>
        <v>#VALUE!</v>
      </c>
      <c r="AH341" s="48" t="s">
        <v>20</v>
      </c>
      <c r="AI341" s="46">
        <f>_xlfn.AGGREGATE(9,6,C341:AG341)</f>
        <v>0</v>
      </c>
      <c r="AJ341" s="28"/>
    </row>
  </sheetData>
  <mergeCells count="2063"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AB2:AG2"/>
    <mergeCell ref="AB3:AG3"/>
    <mergeCell ref="AB4:AG4"/>
    <mergeCell ref="AB5:AG5"/>
    <mergeCell ref="U2:V2"/>
    <mergeCell ref="W2:X2"/>
    <mergeCell ref="Y2:Z2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5:E5"/>
    <mergeCell ref="G5:J5"/>
    <mergeCell ref="L5:N5"/>
    <mergeCell ref="P5:R5"/>
    <mergeCell ref="S5:T5"/>
    <mergeCell ref="U5:V5"/>
    <mergeCell ref="W5:X5"/>
    <mergeCell ref="Y5:Z5"/>
  </mergeCells>
  <phoneticPr fontId="2"/>
  <conditionalFormatting sqref="AI16">
    <cfRule type="cellIs" dxfId="631" priority="964" operator="lessThan">
      <formula>0.285</formula>
    </cfRule>
  </conditionalFormatting>
  <conditionalFormatting sqref="C10:AG11">
    <cfRule type="expression" dxfId="630" priority="967">
      <formula>WEEKDAY(C$10)=7</formula>
    </cfRule>
    <cfRule type="expression" dxfId="629" priority="968">
      <formula>WEEKDAY(C$10)=1</formula>
    </cfRule>
  </conditionalFormatting>
  <conditionalFormatting sqref="C26:AG27">
    <cfRule type="expression" dxfId="628" priority="962">
      <formula>WEEKDAY(C$26)=7</formula>
    </cfRule>
    <cfRule type="expression" dxfId="627" priority="963">
      <formula>WEEKDAY(C$26)=1</formula>
    </cfRule>
  </conditionalFormatting>
  <conditionalFormatting sqref="C42:AG43">
    <cfRule type="expression" dxfId="626" priority="960">
      <formula>WEEKDAY(C$42)=7</formula>
    </cfRule>
    <cfRule type="expression" dxfId="625" priority="961">
      <formula>WEEKDAY(C$42)=1</formula>
    </cfRule>
  </conditionalFormatting>
  <conditionalFormatting sqref="C58:AG59">
    <cfRule type="expression" dxfId="624" priority="958">
      <formula>WEEKDAY(C$58)=7</formula>
    </cfRule>
    <cfRule type="expression" dxfId="623" priority="959">
      <formula>WEEKDAY(C$58)=1</formula>
    </cfRule>
  </conditionalFormatting>
  <conditionalFormatting sqref="C74:AG75">
    <cfRule type="expression" dxfId="622" priority="956">
      <formula>WEEKDAY(C$74)=7</formula>
    </cfRule>
    <cfRule type="expression" dxfId="621" priority="957">
      <formula>WEEKDAY(C$74)=1</formula>
    </cfRule>
  </conditionalFormatting>
  <conditionalFormatting sqref="C90:AG91">
    <cfRule type="expression" dxfId="620" priority="954">
      <formula>WEEKDAY(C$90)=7</formula>
    </cfRule>
    <cfRule type="expression" dxfId="619" priority="955">
      <formula>WEEKDAY(C$90)=1</formula>
    </cfRule>
  </conditionalFormatting>
  <conditionalFormatting sqref="C106:AG107">
    <cfRule type="expression" dxfId="618" priority="952">
      <formula>WEEKDAY(C$106)=7</formula>
    </cfRule>
    <cfRule type="expression" dxfId="617" priority="953">
      <formula>WEEKDAY(C$106)=1</formula>
    </cfRule>
  </conditionalFormatting>
  <conditionalFormatting sqref="C122:AG123">
    <cfRule type="expression" dxfId="616" priority="950">
      <formula>WEEKDAY(C$122)=7</formula>
    </cfRule>
    <cfRule type="expression" dxfId="615" priority="951">
      <formula>WEEKDAY(C$122)=1</formula>
    </cfRule>
  </conditionalFormatting>
  <conditionalFormatting sqref="C138:AG139">
    <cfRule type="expression" dxfId="614" priority="948">
      <formula>WEEKDAY(C$138)=7</formula>
    </cfRule>
    <cfRule type="expression" dxfId="613" priority="949">
      <formula>WEEKDAY(C$138)=1</formula>
    </cfRule>
  </conditionalFormatting>
  <conditionalFormatting sqref="C154:AG155">
    <cfRule type="expression" dxfId="612" priority="946">
      <formula>WEEKDAY(C$154)=7</formula>
    </cfRule>
    <cfRule type="expression" dxfId="611" priority="947">
      <formula>WEEKDAY(C$154)=1</formula>
    </cfRule>
  </conditionalFormatting>
  <conditionalFormatting sqref="C170:AG171">
    <cfRule type="expression" dxfId="610" priority="944">
      <formula>WEEKDAY(C$170)=7</formula>
    </cfRule>
    <cfRule type="expression" dxfId="609" priority="945">
      <formula>WEEKDAY(C$170)=1</formula>
    </cfRule>
  </conditionalFormatting>
  <conditionalFormatting sqref="C186:AG187">
    <cfRule type="expression" dxfId="608" priority="942">
      <formula>WEEKDAY(C$186)=7</formula>
    </cfRule>
    <cfRule type="expression" dxfId="607" priority="943">
      <formula>WEEKDAY(C$186)=1</formula>
    </cfRule>
  </conditionalFormatting>
  <conditionalFormatting sqref="C202:AG203">
    <cfRule type="expression" dxfId="606" priority="940">
      <formula>WEEKDAY(C$202)=7</formula>
    </cfRule>
    <cfRule type="expression" dxfId="605" priority="941">
      <formula>WEEKDAY(C$202)=1</formula>
    </cfRule>
  </conditionalFormatting>
  <conditionalFormatting sqref="C218:AG219">
    <cfRule type="expression" dxfId="604" priority="938">
      <formula>WEEKDAY(C$218)=7</formula>
    </cfRule>
    <cfRule type="expression" dxfId="603" priority="939">
      <formula>WEEKDAY(C$218)=1</formula>
    </cfRule>
  </conditionalFormatting>
  <conditionalFormatting sqref="C234:AG235">
    <cfRule type="expression" dxfId="602" priority="936">
      <formula>WEEKDAY(C$234)=7</formula>
    </cfRule>
    <cfRule type="expression" dxfId="601" priority="937">
      <formula>WEEKDAY(C$234)=1</formula>
    </cfRule>
  </conditionalFormatting>
  <conditionalFormatting sqref="C250:AG251">
    <cfRule type="expression" dxfId="600" priority="934">
      <formula>WEEKDAY(C$250)=7</formula>
    </cfRule>
    <cfRule type="expression" dxfId="599" priority="935">
      <formula>WEEKDAY(C$250)=1</formula>
    </cfRule>
  </conditionalFormatting>
  <conditionalFormatting sqref="C266:AG267">
    <cfRule type="expression" dxfId="598" priority="932">
      <formula>WEEKDAY(C$266)=7</formula>
    </cfRule>
    <cfRule type="expression" dxfId="597" priority="933">
      <formula>WEEKDAY(C$266)=1</formula>
    </cfRule>
  </conditionalFormatting>
  <conditionalFormatting sqref="C282:AG283">
    <cfRule type="expression" dxfId="596" priority="930">
      <formula>WEEKDAY(C$282)=7</formula>
    </cfRule>
    <cfRule type="expression" dxfId="595" priority="931">
      <formula>WEEKDAY(C$282)=1</formula>
    </cfRule>
  </conditionalFormatting>
  <conditionalFormatting sqref="C298:AG299">
    <cfRule type="expression" dxfId="594" priority="928">
      <formula>WEEKDAY(C$298)=7</formula>
    </cfRule>
    <cfRule type="expression" dxfId="593" priority="929">
      <formula>WEEKDAY(C$298)=1</formula>
    </cfRule>
  </conditionalFormatting>
  <conditionalFormatting sqref="C314:AG315">
    <cfRule type="expression" dxfId="592" priority="926">
      <formula>WEEKDAY(C$314)=7</formula>
    </cfRule>
    <cfRule type="expression" dxfId="591" priority="927">
      <formula>WEEKDAY(C$314)=1</formula>
    </cfRule>
  </conditionalFormatting>
  <conditionalFormatting sqref="C330:AG331">
    <cfRule type="expression" dxfId="590" priority="924">
      <formula>WEEKDAY(C$330)=7</formula>
    </cfRule>
    <cfRule type="expression" dxfId="589" priority="925">
      <formula>WEEKDAY(C$330)=1</formula>
    </cfRule>
  </conditionalFormatting>
  <conditionalFormatting sqref="C14:E17 H14:K17 O14:R17 V14:Y17 AC14:AG17">
    <cfRule type="cellIs" dxfId="588" priority="919" operator="equal">
      <formula>"雨"</formula>
    </cfRule>
    <cfRule type="cellIs" dxfId="587" priority="920" operator="equal">
      <formula>"休"</formula>
    </cfRule>
  </conditionalFormatting>
  <conditionalFormatting sqref="C12:AG13">
    <cfRule type="cellIs" priority="918" operator="equal">
      <formula>"中止,夏休,冬休"</formula>
    </cfRule>
  </conditionalFormatting>
  <conditionalFormatting sqref="C30:D33 U30:U33 G30:G33 AG30:AG33">
    <cfRule type="cellIs" dxfId="586" priority="915" operator="equal">
      <formula>"雨"</formula>
    </cfRule>
    <cfRule type="cellIs" dxfId="585" priority="916" operator="equal">
      <formula>"休"</formula>
    </cfRule>
  </conditionalFormatting>
  <conditionalFormatting sqref="C28:AG29">
    <cfRule type="cellIs" priority="914" operator="equal">
      <formula>"中止,夏休,冬休"</formula>
    </cfRule>
  </conditionalFormatting>
  <conditionalFormatting sqref="AI32">
    <cfRule type="cellIs" dxfId="584" priority="913" operator="lessThan">
      <formula>0.285</formula>
    </cfRule>
  </conditionalFormatting>
  <conditionalFormatting sqref="C46:D49 U46:U49 AG46:AG49">
    <cfRule type="cellIs" dxfId="583" priority="911" operator="equal">
      <formula>"雨"</formula>
    </cfRule>
    <cfRule type="cellIs" dxfId="582" priority="912" operator="equal">
      <formula>"休"</formula>
    </cfRule>
  </conditionalFormatting>
  <conditionalFormatting sqref="C44:AG45">
    <cfRule type="cellIs" priority="910" operator="equal">
      <formula>"中止,夏休,冬休"</formula>
    </cfRule>
  </conditionalFormatting>
  <conditionalFormatting sqref="C62:C65 AG62:AG65 G62:G65 N62:N65 U62:U65 AB62:AB65">
    <cfRule type="cellIs" dxfId="581" priority="907" operator="equal">
      <formula>"雨"</formula>
    </cfRule>
    <cfRule type="cellIs" dxfId="580" priority="908" operator="equal">
      <formula>"休"</formula>
    </cfRule>
  </conditionalFormatting>
  <conditionalFormatting sqref="C60:AG61">
    <cfRule type="cellIs" priority="906" operator="equal">
      <formula>"中止,夏休,冬休"</formula>
    </cfRule>
  </conditionalFormatting>
  <conditionalFormatting sqref="C78:D81 Y78:Y81 AF78:AG81 R78:R81 K78:K81">
    <cfRule type="cellIs" dxfId="579" priority="902" operator="equal">
      <formula>"雨"</formula>
    </cfRule>
    <cfRule type="cellIs" dxfId="578" priority="903" operator="equal">
      <formula>"休"</formula>
    </cfRule>
  </conditionalFormatting>
  <conditionalFormatting sqref="C76:AG77">
    <cfRule type="cellIs" priority="901" operator="equal">
      <formula>"中止,夏休,冬休"</formula>
    </cfRule>
  </conditionalFormatting>
  <conditionalFormatting sqref="C94:C97 M94:M97 AF94:AG97">
    <cfRule type="cellIs" dxfId="577" priority="897" operator="equal">
      <formula>"雨"</formula>
    </cfRule>
    <cfRule type="cellIs" dxfId="576" priority="898" operator="equal">
      <formula>"休"</formula>
    </cfRule>
  </conditionalFormatting>
  <conditionalFormatting sqref="C92:AG93">
    <cfRule type="cellIs" priority="896" operator="equal">
      <formula>"中止,夏休,冬休"</formula>
    </cfRule>
  </conditionalFormatting>
  <conditionalFormatting sqref="C110:C113 AF110:AG113 F110:F113 M110:M113 T110:T113 AA110:AA113">
    <cfRule type="cellIs" dxfId="575" priority="892" operator="equal">
      <formula>"雨"</formula>
    </cfRule>
    <cfRule type="cellIs" dxfId="574" priority="893" operator="equal">
      <formula>"休"</formula>
    </cfRule>
  </conditionalFormatting>
  <conditionalFormatting sqref="C108:AG109">
    <cfRule type="cellIs" priority="891" operator="equal">
      <formula>"中止,夏休,冬休"</formula>
    </cfRule>
  </conditionalFormatting>
  <conditionalFormatting sqref="C126:C129 AG126:AG129">
    <cfRule type="cellIs" dxfId="573" priority="887" operator="equal">
      <formula>"雨"</formula>
    </cfRule>
    <cfRule type="cellIs" dxfId="572" priority="888" operator="equal">
      <formula>"休"</formula>
    </cfRule>
  </conditionalFormatting>
  <conditionalFormatting sqref="C124:AG125">
    <cfRule type="cellIs" priority="886" operator="equal">
      <formula>"中止,夏休,冬休"</formula>
    </cfRule>
  </conditionalFormatting>
  <conditionalFormatting sqref="D142:E145 AF142:AG145 H142:H145 O142:O145 V142:V145 AC142:AC145">
    <cfRule type="cellIs" dxfId="571" priority="883" operator="equal">
      <formula>"雨"</formula>
    </cfRule>
    <cfRule type="cellIs" dxfId="570" priority="884" operator="equal">
      <formula>"休"</formula>
    </cfRule>
  </conditionalFormatting>
  <conditionalFormatting sqref="C140:AG141">
    <cfRule type="cellIs" priority="882" operator="equal">
      <formula>"中止,夏休,冬休"</formula>
    </cfRule>
  </conditionalFormatting>
  <conditionalFormatting sqref="C158:E161 O158:S161 V158:Z161 AC158:AG161 H158:L161">
    <cfRule type="cellIs" dxfId="569" priority="878" operator="equal">
      <formula>"雨"</formula>
    </cfRule>
    <cfRule type="cellIs" dxfId="568" priority="879" operator="equal">
      <formula>"休"</formula>
    </cfRule>
  </conditionalFormatting>
  <conditionalFormatting sqref="C156:AG157">
    <cfRule type="cellIs" priority="877" operator="equal">
      <formula>"中止,夏休,冬休"</formula>
    </cfRule>
  </conditionalFormatting>
  <conditionalFormatting sqref="E174:I177 S174:W177 L174:P177 Z174:AG177">
    <cfRule type="cellIs" dxfId="567" priority="873" operator="equal">
      <formula>"雨"</formula>
    </cfRule>
    <cfRule type="cellIs" dxfId="566" priority="874" operator="equal">
      <formula>"休"</formula>
    </cfRule>
  </conditionalFormatting>
  <conditionalFormatting sqref="C172:AG173">
    <cfRule type="cellIs" priority="872" operator="equal">
      <formula>"中止,夏休,冬休"</formula>
    </cfRule>
  </conditionalFormatting>
  <conditionalFormatting sqref="AI17">
    <cfRule type="expression" dxfId="565" priority="869">
      <formula>AI17="NG"</formula>
    </cfRule>
  </conditionalFormatting>
  <conditionalFormatting sqref="C190:AG193">
    <cfRule type="cellIs" dxfId="564" priority="856" operator="equal">
      <formula>"雨"</formula>
    </cfRule>
    <cfRule type="cellIs" dxfId="563" priority="857" operator="equal">
      <formula>"休"</formula>
    </cfRule>
  </conditionalFormatting>
  <conditionalFormatting sqref="C188:AG189">
    <cfRule type="cellIs" priority="855" operator="equal">
      <formula>"中止,夏休,冬休"</formula>
    </cfRule>
  </conditionalFormatting>
  <conditionalFormatting sqref="C206:AG209">
    <cfRule type="cellIs" dxfId="562" priority="850" operator="equal">
      <formula>"雨"</formula>
    </cfRule>
    <cfRule type="cellIs" dxfId="561" priority="851" operator="equal">
      <formula>"休"</formula>
    </cfRule>
  </conditionalFormatting>
  <conditionalFormatting sqref="C204:AG205">
    <cfRule type="cellIs" priority="849" operator="equal">
      <formula>"中止,夏休,冬休"</formula>
    </cfRule>
  </conditionalFormatting>
  <conditionalFormatting sqref="C222:AG225">
    <cfRule type="cellIs" dxfId="560" priority="844" operator="equal">
      <formula>"雨"</formula>
    </cfRule>
    <cfRule type="cellIs" dxfId="559" priority="845" operator="equal">
      <formula>"休"</formula>
    </cfRule>
  </conditionalFormatting>
  <conditionalFormatting sqref="C220:AG221">
    <cfRule type="cellIs" priority="843" operator="equal">
      <formula>"中止,夏休,冬休"</formula>
    </cfRule>
  </conditionalFormatting>
  <conditionalFormatting sqref="C238:AG241">
    <cfRule type="cellIs" dxfId="558" priority="838" operator="equal">
      <formula>"雨"</formula>
    </cfRule>
    <cfRule type="cellIs" dxfId="557" priority="839" operator="equal">
      <formula>"休"</formula>
    </cfRule>
  </conditionalFormatting>
  <conditionalFormatting sqref="C236:AG237">
    <cfRule type="cellIs" priority="837" operator="equal">
      <formula>"中止,夏休,冬休"</formula>
    </cfRule>
  </conditionalFormatting>
  <conditionalFormatting sqref="C254:AG257">
    <cfRule type="cellIs" dxfId="556" priority="832" operator="equal">
      <formula>"雨"</formula>
    </cfRule>
    <cfRule type="cellIs" dxfId="555" priority="833" operator="equal">
      <formula>"休"</formula>
    </cfRule>
  </conditionalFormatting>
  <conditionalFormatting sqref="C252:AG253">
    <cfRule type="cellIs" priority="831" operator="equal">
      <formula>"中止,夏休,冬休"</formula>
    </cfRule>
  </conditionalFormatting>
  <conditionalFormatting sqref="C270:AG273">
    <cfRule type="cellIs" dxfId="554" priority="826" operator="equal">
      <formula>"雨"</formula>
    </cfRule>
    <cfRule type="cellIs" dxfId="553" priority="827" operator="equal">
      <formula>"休"</formula>
    </cfRule>
  </conditionalFormatting>
  <conditionalFormatting sqref="C268:AG269">
    <cfRule type="cellIs" priority="825" operator="equal">
      <formula>"中止,夏休,冬休"</formula>
    </cfRule>
  </conditionalFormatting>
  <conditionalFormatting sqref="C286:AG289">
    <cfRule type="cellIs" dxfId="552" priority="820" operator="equal">
      <formula>"雨"</formula>
    </cfRule>
    <cfRule type="cellIs" dxfId="551" priority="821" operator="equal">
      <formula>"休"</formula>
    </cfRule>
  </conditionalFormatting>
  <conditionalFormatting sqref="C284:AG285">
    <cfRule type="cellIs" priority="819" operator="equal">
      <formula>"中止,夏休,冬休"</formula>
    </cfRule>
  </conditionalFormatting>
  <conditionalFormatting sqref="C302:AG305">
    <cfRule type="cellIs" dxfId="550" priority="814" operator="equal">
      <formula>"雨"</formula>
    </cfRule>
    <cfRule type="cellIs" dxfId="549" priority="815" operator="equal">
      <formula>"休"</formula>
    </cfRule>
  </conditionalFormatting>
  <conditionalFormatting sqref="C300:AG301">
    <cfRule type="cellIs" priority="813" operator="equal">
      <formula>"中止,夏休,冬休"</formula>
    </cfRule>
  </conditionalFormatting>
  <conditionalFormatting sqref="C318:AG321">
    <cfRule type="cellIs" dxfId="548" priority="808" operator="equal">
      <formula>"雨"</formula>
    </cfRule>
    <cfRule type="cellIs" dxfId="547" priority="809" operator="equal">
      <formula>"休"</formula>
    </cfRule>
  </conditionalFormatting>
  <conditionalFormatting sqref="C316:AG317">
    <cfRule type="cellIs" priority="807" operator="equal">
      <formula>"中止,夏休,冬休"</formula>
    </cfRule>
  </conditionalFormatting>
  <conditionalFormatting sqref="C334:AG337">
    <cfRule type="cellIs" dxfId="546" priority="802" operator="equal">
      <formula>"雨"</formula>
    </cfRule>
    <cfRule type="cellIs" dxfId="545" priority="803" operator="equal">
      <formula>"休"</formula>
    </cfRule>
  </conditionalFormatting>
  <conditionalFormatting sqref="C332:AG333">
    <cfRule type="cellIs" priority="801" operator="equal">
      <formula>"中止,夏休,冬休"</formula>
    </cfRule>
  </conditionalFormatting>
  <conditionalFormatting sqref="T142:T145">
    <cfRule type="cellIs" dxfId="544" priority="338" operator="equal">
      <formula>"雨"</formula>
    </cfRule>
    <cfRule type="cellIs" dxfId="543" priority="339" operator="equal">
      <formula>"休"</formula>
    </cfRule>
  </conditionalFormatting>
  <conditionalFormatting sqref="AF126:AF129">
    <cfRule type="cellIs" dxfId="542" priority="780" operator="equal">
      <formula>"雨"</formula>
    </cfRule>
    <cfRule type="cellIs" dxfId="541" priority="781" operator="equal">
      <formula>"休"</formula>
    </cfRule>
  </conditionalFormatting>
  <conditionalFormatting sqref="C142:C145">
    <cfRule type="cellIs" dxfId="540" priority="778" operator="equal">
      <formula>"雨"</formula>
    </cfRule>
    <cfRule type="cellIs" dxfId="539" priority="779" operator="equal">
      <formula>"休"</formula>
    </cfRule>
  </conditionalFormatting>
  <conditionalFormatting sqref="Q174:R177">
    <cfRule type="cellIs" dxfId="538" priority="760" operator="equal">
      <formula>"雨"</formula>
    </cfRule>
    <cfRule type="cellIs" dxfId="537" priority="761" operator="equal">
      <formula>"休"</formula>
    </cfRule>
  </conditionalFormatting>
  <conditionalFormatting sqref="J174:K177">
    <cfRule type="cellIs" dxfId="536" priority="758" operator="equal">
      <formula>"雨"</formula>
    </cfRule>
    <cfRule type="cellIs" dxfId="535" priority="759" operator="equal">
      <formula>"休"</formula>
    </cfRule>
  </conditionalFormatting>
  <conditionalFormatting sqref="C174:D177">
    <cfRule type="cellIs" dxfId="534" priority="756" operator="equal">
      <formula>"雨"</formula>
    </cfRule>
    <cfRule type="cellIs" dxfId="533" priority="757" operator="equal">
      <formula>"休"</formula>
    </cfRule>
  </conditionalFormatting>
  <conditionalFormatting sqref="X174:Y177">
    <cfRule type="cellIs" dxfId="532" priority="754" operator="equal">
      <formula>"雨"</formula>
    </cfRule>
    <cfRule type="cellIs" dxfId="531" priority="755" operator="equal">
      <formula>"休"</formula>
    </cfRule>
  </conditionalFormatting>
  <conditionalFormatting sqref="AI48">
    <cfRule type="cellIs" dxfId="530" priority="753" operator="lessThan">
      <formula>0.285</formula>
    </cfRule>
  </conditionalFormatting>
  <conditionalFormatting sqref="AI64">
    <cfRule type="cellIs" dxfId="529" priority="751" operator="lessThan">
      <formula>0.285</formula>
    </cfRule>
  </conditionalFormatting>
  <conditionalFormatting sqref="AI80">
    <cfRule type="cellIs" dxfId="528" priority="749" operator="lessThan">
      <formula>0.285</formula>
    </cfRule>
  </conditionalFormatting>
  <conditionalFormatting sqref="AI96">
    <cfRule type="cellIs" dxfId="527" priority="747" operator="lessThan">
      <formula>0.285</formula>
    </cfRule>
  </conditionalFormatting>
  <conditionalFormatting sqref="AI112">
    <cfRule type="cellIs" dxfId="526" priority="745" operator="lessThan">
      <formula>0.285</formula>
    </cfRule>
  </conditionalFormatting>
  <conditionalFormatting sqref="AI128">
    <cfRule type="cellIs" dxfId="525" priority="743" operator="lessThan">
      <formula>0.285</formula>
    </cfRule>
  </conditionalFormatting>
  <conditionalFormatting sqref="AI144">
    <cfRule type="cellIs" dxfId="524" priority="741" operator="lessThan">
      <formula>0.285</formula>
    </cfRule>
  </conditionalFormatting>
  <conditionalFormatting sqref="AI160">
    <cfRule type="cellIs" dxfId="523" priority="739" operator="lessThan">
      <formula>0.285</formula>
    </cfRule>
  </conditionalFormatting>
  <conditionalFormatting sqref="AI176">
    <cfRule type="cellIs" dxfId="522" priority="737" operator="lessThan">
      <formula>0.285</formula>
    </cfRule>
  </conditionalFormatting>
  <conditionalFormatting sqref="AI192">
    <cfRule type="cellIs" dxfId="521" priority="735" operator="lessThan">
      <formula>0.285</formula>
    </cfRule>
  </conditionalFormatting>
  <conditionalFormatting sqref="AI208">
    <cfRule type="cellIs" dxfId="520" priority="733" operator="lessThan">
      <formula>0.285</formula>
    </cfRule>
  </conditionalFormatting>
  <conditionalFormatting sqref="AI224">
    <cfRule type="cellIs" dxfId="519" priority="731" operator="lessThan">
      <formula>0.285</formula>
    </cfRule>
  </conditionalFormatting>
  <conditionalFormatting sqref="AI240">
    <cfRule type="cellIs" dxfId="518" priority="729" operator="lessThan">
      <formula>0.285</formula>
    </cfRule>
  </conditionalFormatting>
  <conditionalFormatting sqref="AI256">
    <cfRule type="cellIs" dxfId="517" priority="727" operator="lessThan">
      <formula>0.285</formula>
    </cfRule>
  </conditionalFormatting>
  <conditionalFormatting sqref="AI272">
    <cfRule type="cellIs" dxfId="516" priority="725" operator="lessThan">
      <formula>0.285</formula>
    </cfRule>
  </conditionalFormatting>
  <conditionalFormatting sqref="AI288">
    <cfRule type="cellIs" dxfId="515" priority="723" operator="lessThan">
      <formula>0.285</formula>
    </cfRule>
  </conditionalFormatting>
  <conditionalFormatting sqref="AI304">
    <cfRule type="cellIs" dxfId="514" priority="721" operator="lessThan">
      <formula>0.285</formula>
    </cfRule>
  </conditionalFormatting>
  <conditionalFormatting sqref="AI320">
    <cfRule type="cellIs" dxfId="513" priority="719" operator="lessThan">
      <formula>0.285</formula>
    </cfRule>
  </conditionalFormatting>
  <conditionalFormatting sqref="AI336">
    <cfRule type="cellIs" dxfId="512" priority="717" operator="lessThan">
      <formula>0.285</formula>
    </cfRule>
  </conditionalFormatting>
  <conditionalFormatting sqref="E32:F33">
    <cfRule type="cellIs" dxfId="511" priority="714" operator="equal">
      <formula>"雨"</formula>
    </cfRule>
    <cfRule type="cellIs" dxfId="510" priority="715" operator="equal">
      <formula>"休"</formula>
    </cfRule>
  </conditionalFormatting>
  <conditionalFormatting sqref="F14:F17">
    <cfRule type="cellIs" dxfId="509" priority="140" operator="equal">
      <formula>"雨"</formula>
    </cfRule>
    <cfRule type="cellIs" dxfId="508" priority="141" operator="equal">
      <formula>"休"</formula>
    </cfRule>
  </conditionalFormatting>
  <conditionalFormatting sqref="M14:M17">
    <cfRule type="cellIs" dxfId="507" priority="144" operator="equal">
      <formula>"雨"</formula>
    </cfRule>
    <cfRule type="cellIs" dxfId="506" priority="145" operator="equal">
      <formula>"休"</formula>
    </cfRule>
  </conditionalFormatting>
  <conditionalFormatting sqref="J30:J33">
    <cfRule type="cellIs" dxfId="505" priority="148" operator="equal">
      <formula>"雨"</formula>
    </cfRule>
    <cfRule type="cellIs" dxfId="504" priority="149" operator="equal">
      <formula>"休"</formula>
    </cfRule>
  </conditionalFormatting>
  <conditionalFormatting sqref="Q30:Q33">
    <cfRule type="cellIs" dxfId="503" priority="152" operator="equal">
      <formula>"雨"</formula>
    </cfRule>
    <cfRule type="cellIs" dxfId="502" priority="153" operator="equal">
      <formula>"休"</formula>
    </cfRule>
  </conditionalFormatting>
  <conditionalFormatting sqref="X30:X33">
    <cfRule type="cellIs" dxfId="501" priority="156" operator="equal">
      <formula>"雨"</formula>
    </cfRule>
    <cfRule type="cellIs" dxfId="500" priority="157" operator="equal">
      <formula>"休"</formula>
    </cfRule>
  </conditionalFormatting>
  <conditionalFormatting sqref="AE30:AE33">
    <cfRule type="cellIs" dxfId="499" priority="160" operator="equal">
      <formula>"雨"</formula>
    </cfRule>
    <cfRule type="cellIs" dxfId="498" priority="161" operator="equal">
      <formula>"休"</formula>
    </cfRule>
  </conditionalFormatting>
  <conditionalFormatting sqref="H46:H49">
    <cfRule type="cellIs" dxfId="497" priority="164" operator="equal">
      <formula>"雨"</formula>
    </cfRule>
    <cfRule type="cellIs" dxfId="496" priority="165" operator="equal">
      <formula>"休"</formula>
    </cfRule>
  </conditionalFormatting>
  <conditionalFormatting sqref="E30:F31">
    <cfRule type="cellIs" dxfId="495" priority="684" operator="equal">
      <formula>"雨"</formula>
    </cfRule>
    <cfRule type="cellIs" dxfId="494" priority="685" operator="equal">
      <formula>"休"</formula>
    </cfRule>
  </conditionalFormatting>
  <conditionalFormatting sqref="N30:N33">
    <cfRule type="cellIs" dxfId="493" priority="682" operator="equal">
      <formula>"雨"</formula>
    </cfRule>
    <cfRule type="cellIs" dxfId="492" priority="683" operator="equal">
      <formula>"休"</formula>
    </cfRule>
  </conditionalFormatting>
  <conditionalFormatting sqref="L32:M33">
    <cfRule type="cellIs" dxfId="491" priority="680" operator="equal">
      <formula>"雨"</formula>
    </cfRule>
    <cfRule type="cellIs" dxfId="490" priority="681" operator="equal">
      <formula>"休"</formula>
    </cfRule>
  </conditionalFormatting>
  <conditionalFormatting sqref="L30:M31">
    <cfRule type="cellIs" dxfId="489" priority="678" operator="equal">
      <formula>"雨"</formula>
    </cfRule>
    <cfRule type="cellIs" dxfId="488" priority="679" operator="equal">
      <formula>"休"</formula>
    </cfRule>
  </conditionalFormatting>
  <conditionalFormatting sqref="T30:T33">
    <cfRule type="cellIs" dxfId="487" priority="676" operator="equal">
      <formula>"雨"</formula>
    </cfRule>
    <cfRule type="cellIs" dxfId="486" priority="677" operator="equal">
      <formula>"休"</formula>
    </cfRule>
  </conditionalFormatting>
  <conditionalFormatting sqref="S32:S33">
    <cfRule type="cellIs" dxfId="485" priority="674" operator="equal">
      <formula>"雨"</formula>
    </cfRule>
    <cfRule type="cellIs" dxfId="484" priority="675" operator="equal">
      <formula>"休"</formula>
    </cfRule>
  </conditionalFormatting>
  <conditionalFormatting sqref="S30:S31">
    <cfRule type="cellIs" dxfId="483" priority="672" operator="equal">
      <formula>"雨"</formula>
    </cfRule>
    <cfRule type="cellIs" dxfId="482" priority="673" operator="equal">
      <formula>"休"</formula>
    </cfRule>
  </conditionalFormatting>
  <conditionalFormatting sqref="AB30:AB33">
    <cfRule type="cellIs" dxfId="481" priority="670" operator="equal">
      <formula>"雨"</formula>
    </cfRule>
    <cfRule type="cellIs" dxfId="480" priority="671" operator="equal">
      <formula>"休"</formula>
    </cfRule>
  </conditionalFormatting>
  <conditionalFormatting sqref="Z32:AA33">
    <cfRule type="cellIs" dxfId="479" priority="668" operator="equal">
      <formula>"雨"</formula>
    </cfRule>
    <cfRule type="cellIs" dxfId="478" priority="669" operator="equal">
      <formula>"休"</formula>
    </cfRule>
  </conditionalFormatting>
  <conditionalFormatting sqref="Z30:AA31">
    <cfRule type="cellIs" dxfId="477" priority="666" operator="equal">
      <formula>"雨"</formula>
    </cfRule>
    <cfRule type="cellIs" dxfId="476" priority="667" operator="equal">
      <formula>"休"</formula>
    </cfRule>
  </conditionalFormatting>
  <conditionalFormatting sqref="K46:K49">
    <cfRule type="cellIs" dxfId="475" priority="664" operator="equal">
      <formula>"雨"</formula>
    </cfRule>
    <cfRule type="cellIs" dxfId="474" priority="665" operator="equal">
      <formula>"休"</formula>
    </cfRule>
  </conditionalFormatting>
  <conditionalFormatting sqref="J48:J49">
    <cfRule type="cellIs" dxfId="473" priority="662" operator="equal">
      <formula>"雨"</formula>
    </cfRule>
    <cfRule type="cellIs" dxfId="472" priority="663" operator="equal">
      <formula>"休"</formula>
    </cfRule>
  </conditionalFormatting>
  <conditionalFormatting sqref="J46:J47">
    <cfRule type="cellIs" dxfId="471" priority="660" operator="equal">
      <formula>"雨"</formula>
    </cfRule>
    <cfRule type="cellIs" dxfId="470" priority="661" operator="equal">
      <formula>"休"</formula>
    </cfRule>
  </conditionalFormatting>
  <conditionalFormatting sqref="R46:R49">
    <cfRule type="cellIs" dxfId="469" priority="658" operator="equal">
      <formula>"雨"</formula>
    </cfRule>
    <cfRule type="cellIs" dxfId="468" priority="659" operator="equal">
      <formula>"休"</formula>
    </cfRule>
  </conditionalFormatting>
  <conditionalFormatting sqref="Q48:Q49">
    <cfRule type="cellIs" dxfId="467" priority="656" operator="equal">
      <formula>"雨"</formula>
    </cfRule>
    <cfRule type="cellIs" dxfId="466" priority="657" operator="equal">
      <formula>"休"</formula>
    </cfRule>
  </conditionalFormatting>
  <conditionalFormatting sqref="Q46:Q47">
    <cfRule type="cellIs" dxfId="465" priority="654" operator="equal">
      <formula>"雨"</formula>
    </cfRule>
    <cfRule type="cellIs" dxfId="464" priority="655" operator="equal">
      <formula>"休"</formula>
    </cfRule>
  </conditionalFormatting>
  <conditionalFormatting sqref="Y46:Y49">
    <cfRule type="cellIs" dxfId="463" priority="652" operator="equal">
      <formula>"雨"</formula>
    </cfRule>
    <cfRule type="cellIs" dxfId="462" priority="653" operator="equal">
      <formula>"休"</formula>
    </cfRule>
  </conditionalFormatting>
  <conditionalFormatting sqref="X48:X49">
    <cfRule type="cellIs" dxfId="461" priority="650" operator="equal">
      <formula>"雨"</formula>
    </cfRule>
    <cfRule type="cellIs" dxfId="460" priority="651" operator="equal">
      <formula>"休"</formula>
    </cfRule>
  </conditionalFormatting>
  <conditionalFormatting sqref="X46:X47">
    <cfRule type="cellIs" dxfId="459" priority="648" operator="equal">
      <formula>"雨"</formula>
    </cfRule>
    <cfRule type="cellIs" dxfId="458" priority="649" operator="equal">
      <formula>"休"</formula>
    </cfRule>
  </conditionalFormatting>
  <conditionalFormatting sqref="AF46:AF49">
    <cfRule type="cellIs" dxfId="457" priority="646" operator="equal">
      <formula>"雨"</formula>
    </cfRule>
    <cfRule type="cellIs" dxfId="456" priority="647" operator="equal">
      <formula>"休"</formula>
    </cfRule>
  </conditionalFormatting>
  <conditionalFormatting sqref="AE48:AE49">
    <cfRule type="cellIs" dxfId="455" priority="644" operator="equal">
      <formula>"雨"</formula>
    </cfRule>
    <cfRule type="cellIs" dxfId="454" priority="645" operator="equal">
      <formula>"休"</formula>
    </cfRule>
  </conditionalFormatting>
  <conditionalFormatting sqref="AE46:AE47">
    <cfRule type="cellIs" dxfId="453" priority="642" operator="equal">
      <formula>"雨"</formula>
    </cfRule>
    <cfRule type="cellIs" dxfId="452" priority="643" operator="equal">
      <formula>"休"</formula>
    </cfRule>
  </conditionalFormatting>
  <conditionalFormatting sqref="H64:H65">
    <cfRule type="cellIs" dxfId="451" priority="638" operator="equal">
      <formula>"雨"</formula>
    </cfRule>
    <cfRule type="cellIs" dxfId="450" priority="639" operator="equal">
      <formula>"休"</formula>
    </cfRule>
  </conditionalFormatting>
  <conditionalFormatting sqref="H62:H63">
    <cfRule type="cellIs" dxfId="449" priority="636" operator="equal">
      <formula>"雨"</formula>
    </cfRule>
    <cfRule type="cellIs" dxfId="448" priority="637" operator="equal">
      <formula>"休"</formula>
    </cfRule>
  </conditionalFormatting>
  <conditionalFormatting sqref="O64:O65">
    <cfRule type="cellIs" dxfId="447" priority="632" operator="equal">
      <formula>"雨"</formula>
    </cfRule>
    <cfRule type="cellIs" dxfId="446" priority="633" operator="equal">
      <formula>"休"</formula>
    </cfRule>
  </conditionalFormatting>
  <conditionalFormatting sqref="O62:O63">
    <cfRule type="cellIs" dxfId="445" priority="630" operator="equal">
      <formula>"雨"</formula>
    </cfRule>
    <cfRule type="cellIs" dxfId="444" priority="631" operator="equal">
      <formula>"休"</formula>
    </cfRule>
  </conditionalFormatting>
  <conditionalFormatting sqref="AC64:AC65">
    <cfRule type="cellIs" dxfId="443" priority="626" operator="equal">
      <formula>"雨"</formula>
    </cfRule>
    <cfRule type="cellIs" dxfId="442" priority="627" operator="equal">
      <formula>"休"</formula>
    </cfRule>
  </conditionalFormatting>
  <conditionalFormatting sqref="AC62:AC63">
    <cfRule type="cellIs" dxfId="441" priority="624" operator="equal">
      <formula>"雨"</formula>
    </cfRule>
    <cfRule type="cellIs" dxfId="440" priority="625" operator="equal">
      <formula>"休"</formula>
    </cfRule>
  </conditionalFormatting>
  <conditionalFormatting sqref="V64:V65">
    <cfRule type="cellIs" dxfId="439" priority="620" operator="equal">
      <formula>"雨"</formula>
    </cfRule>
    <cfRule type="cellIs" dxfId="438" priority="621" operator="equal">
      <formula>"休"</formula>
    </cfRule>
  </conditionalFormatting>
  <conditionalFormatting sqref="V62:V63">
    <cfRule type="cellIs" dxfId="437" priority="618" operator="equal">
      <formula>"雨"</formula>
    </cfRule>
    <cfRule type="cellIs" dxfId="436" priority="619" operator="equal">
      <formula>"休"</formula>
    </cfRule>
  </conditionalFormatting>
  <conditionalFormatting sqref="F78:F81">
    <cfRule type="cellIs" dxfId="435" priority="616" operator="equal">
      <formula>"雨"</formula>
    </cfRule>
    <cfRule type="cellIs" dxfId="434" priority="617" operator="equal">
      <formula>"休"</formula>
    </cfRule>
  </conditionalFormatting>
  <conditionalFormatting sqref="E80:E81">
    <cfRule type="cellIs" dxfId="433" priority="614" operator="equal">
      <formula>"雨"</formula>
    </cfRule>
    <cfRule type="cellIs" dxfId="432" priority="615" operator="equal">
      <formula>"休"</formula>
    </cfRule>
  </conditionalFormatting>
  <conditionalFormatting sqref="E78:E79">
    <cfRule type="cellIs" dxfId="431" priority="612" operator="equal">
      <formula>"雨"</formula>
    </cfRule>
    <cfRule type="cellIs" dxfId="430" priority="613" operator="equal">
      <formula>"休"</formula>
    </cfRule>
  </conditionalFormatting>
  <conditionalFormatting sqref="T78:T81">
    <cfRule type="cellIs" dxfId="429" priority="610" operator="equal">
      <formula>"雨"</formula>
    </cfRule>
    <cfRule type="cellIs" dxfId="428" priority="611" operator="equal">
      <formula>"休"</formula>
    </cfRule>
  </conditionalFormatting>
  <conditionalFormatting sqref="S80:S81">
    <cfRule type="cellIs" dxfId="427" priority="608" operator="equal">
      <formula>"雨"</formula>
    </cfRule>
    <cfRule type="cellIs" dxfId="426" priority="609" operator="equal">
      <formula>"休"</formula>
    </cfRule>
  </conditionalFormatting>
  <conditionalFormatting sqref="S78:S79">
    <cfRule type="cellIs" dxfId="425" priority="606" operator="equal">
      <formula>"雨"</formula>
    </cfRule>
    <cfRule type="cellIs" dxfId="424" priority="607" operator="equal">
      <formula>"休"</formula>
    </cfRule>
  </conditionalFormatting>
  <conditionalFormatting sqref="M78:M81">
    <cfRule type="cellIs" dxfId="423" priority="604" operator="equal">
      <formula>"雨"</formula>
    </cfRule>
    <cfRule type="cellIs" dxfId="422" priority="605" operator="equal">
      <formula>"休"</formula>
    </cfRule>
  </conditionalFormatting>
  <conditionalFormatting sqref="L80:L81">
    <cfRule type="cellIs" dxfId="421" priority="602" operator="equal">
      <formula>"雨"</formula>
    </cfRule>
    <cfRule type="cellIs" dxfId="420" priority="603" operator="equal">
      <formula>"休"</formula>
    </cfRule>
  </conditionalFormatting>
  <conditionalFormatting sqref="L78:L79">
    <cfRule type="cellIs" dxfId="419" priority="600" operator="equal">
      <formula>"雨"</formula>
    </cfRule>
    <cfRule type="cellIs" dxfId="418" priority="601" operator="equal">
      <formula>"休"</formula>
    </cfRule>
  </conditionalFormatting>
  <conditionalFormatting sqref="AA78:AA81">
    <cfRule type="cellIs" dxfId="417" priority="598" operator="equal">
      <formula>"雨"</formula>
    </cfRule>
    <cfRule type="cellIs" dxfId="416" priority="599" operator="equal">
      <formula>"休"</formula>
    </cfRule>
  </conditionalFormatting>
  <conditionalFormatting sqref="Z80:Z81">
    <cfRule type="cellIs" dxfId="415" priority="596" operator="equal">
      <formula>"雨"</formula>
    </cfRule>
    <cfRule type="cellIs" dxfId="414" priority="597" operator="equal">
      <formula>"休"</formula>
    </cfRule>
  </conditionalFormatting>
  <conditionalFormatting sqref="Z78:Z79">
    <cfRule type="cellIs" dxfId="413" priority="594" operator="equal">
      <formula>"雨"</formula>
    </cfRule>
    <cfRule type="cellIs" dxfId="412" priority="595" operator="equal">
      <formula>"休"</formula>
    </cfRule>
  </conditionalFormatting>
  <conditionalFormatting sqref="J94:J97">
    <cfRule type="cellIs" dxfId="411" priority="592" operator="equal">
      <formula>"雨"</formula>
    </cfRule>
    <cfRule type="cellIs" dxfId="410" priority="593" operator="equal">
      <formula>"休"</formula>
    </cfRule>
  </conditionalFormatting>
  <conditionalFormatting sqref="I96:I97">
    <cfRule type="cellIs" dxfId="409" priority="590" operator="equal">
      <formula>"雨"</formula>
    </cfRule>
    <cfRule type="cellIs" dxfId="408" priority="591" operator="equal">
      <formula>"休"</formula>
    </cfRule>
  </conditionalFormatting>
  <conditionalFormatting sqref="I94:I95">
    <cfRule type="cellIs" dxfId="407" priority="588" operator="equal">
      <formula>"雨"</formula>
    </cfRule>
    <cfRule type="cellIs" dxfId="406" priority="589" operator="equal">
      <formula>"休"</formula>
    </cfRule>
  </conditionalFormatting>
  <conditionalFormatting sqref="Q94:Q97">
    <cfRule type="cellIs" dxfId="405" priority="586" operator="equal">
      <formula>"雨"</formula>
    </cfRule>
    <cfRule type="cellIs" dxfId="404" priority="587" operator="equal">
      <formula>"休"</formula>
    </cfRule>
  </conditionalFormatting>
  <conditionalFormatting sqref="P96:P97">
    <cfRule type="cellIs" dxfId="403" priority="584" operator="equal">
      <formula>"雨"</formula>
    </cfRule>
    <cfRule type="cellIs" dxfId="402" priority="585" operator="equal">
      <formula>"休"</formula>
    </cfRule>
  </conditionalFormatting>
  <conditionalFormatting sqref="P94:P95">
    <cfRule type="cellIs" dxfId="401" priority="582" operator="equal">
      <formula>"雨"</formula>
    </cfRule>
    <cfRule type="cellIs" dxfId="400" priority="583" operator="equal">
      <formula>"休"</formula>
    </cfRule>
  </conditionalFormatting>
  <conditionalFormatting sqref="X94:X97">
    <cfRule type="cellIs" dxfId="399" priority="580" operator="equal">
      <formula>"雨"</formula>
    </cfRule>
    <cfRule type="cellIs" dxfId="398" priority="581" operator="equal">
      <formula>"休"</formula>
    </cfRule>
  </conditionalFormatting>
  <conditionalFormatting sqref="W96:W97">
    <cfRule type="cellIs" dxfId="397" priority="578" operator="equal">
      <formula>"雨"</formula>
    </cfRule>
    <cfRule type="cellIs" dxfId="396" priority="579" operator="equal">
      <formula>"休"</formula>
    </cfRule>
  </conditionalFormatting>
  <conditionalFormatting sqref="W94:W95">
    <cfRule type="cellIs" dxfId="395" priority="576" operator="equal">
      <formula>"雨"</formula>
    </cfRule>
    <cfRule type="cellIs" dxfId="394" priority="577" operator="equal">
      <formula>"休"</formula>
    </cfRule>
  </conditionalFormatting>
  <conditionalFormatting sqref="AE94:AE97">
    <cfRule type="cellIs" dxfId="393" priority="574" operator="equal">
      <formula>"雨"</formula>
    </cfRule>
    <cfRule type="cellIs" dxfId="392" priority="575" operator="equal">
      <formula>"休"</formula>
    </cfRule>
  </conditionalFormatting>
  <conditionalFormatting sqref="AD96:AD97">
    <cfRule type="cellIs" dxfId="391" priority="572" operator="equal">
      <formula>"雨"</formula>
    </cfRule>
    <cfRule type="cellIs" dxfId="390" priority="573" operator="equal">
      <formula>"休"</formula>
    </cfRule>
  </conditionalFormatting>
  <conditionalFormatting sqref="AD94:AD95">
    <cfRule type="cellIs" dxfId="389" priority="570" operator="equal">
      <formula>"雨"</formula>
    </cfRule>
    <cfRule type="cellIs" dxfId="388" priority="571" operator="equal">
      <formula>"休"</formula>
    </cfRule>
  </conditionalFormatting>
  <conditionalFormatting sqref="H110:H113">
    <cfRule type="cellIs" dxfId="387" priority="568" operator="equal">
      <formula>"雨"</formula>
    </cfRule>
    <cfRule type="cellIs" dxfId="386" priority="569" operator="equal">
      <formula>"休"</formula>
    </cfRule>
  </conditionalFormatting>
  <conditionalFormatting sqref="G112:G113">
    <cfRule type="cellIs" dxfId="385" priority="566" operator="equal">
      <formula>"雨"</formula>
    </cfRule>
    <cfRule type="cellIs" dxfId="384" priority="567" operator="equal">
      <formula>"休"</formula>
    </cfRule>
  </conditionalFormatting>
  <conditionalFormatting sqref="G110:G111">
    <cfRule type="cellIs" dxfId="383" priority="564" operator="equal">
      <formula>"雨"</formula>
    </cfRule>
    <cfRule type="cellIs" dxfId="382" priority="565" operator="equal">
      <formula>"休"</formula>
    </cfRule>
  </conditionalFormatting>
  <conditionalFormatting sqref="O110:O113">
    <cfRule type="cellIs" dxfId="381" priority="562" operator="equal">
      <formula>"雨"</formula>
    </cfRule>
    <cfRule type="cellIs" dxfId="380" priority="563" operator="equal">
      <formula>"休"</formula>
    </cfRule>
  </conditionalFormatting>
  <conditionalFormatting sqref="N112:N113">
    <cfRule type="cellIs" dxfId="379" priority="560" operator="equal">
      <formula>"雨"</formula>
    </cfRule>
    <cfRule type="cellIs" dxfId="378" priority="561" operator="equal">
      <formula>"休"</formula>
    </cfRule>
  </conditionalFormatting>
  <conditionalFormatting sqref="N110:N111">
    <cfRule type="cellIs" dxfId="377" priority="558" operator="equal">
      <formula>"雨"</formula>
    </cfRule>
    <cfRule type="cellIs" dxfId="376" priority="559" operator="equal">
      <formula>"休"</formula>
    </cfRule>
  </conditionalFormatting>
  <conditionalFormatting sqref="V110:V113">
    <cfRule type="cellIs" dxfId="375" priority="556" operator="equal">
      <formula>"雨"</formula>
    </cfRule>
    <cfRule type="cellIs" dxfId="374" priority="557" operator="equal">
      <formula>"休"</formula>
    </cfRule>
  </conditionalFormatting>
  <conditionalFormatting sqref="U112:U113">
    <cfRule type="cellIs" dxfId="373" priority="554" operator="equal">
      <formula>"雨"</formula>
    </cfRule>
    <cfRule type="cellIs" dxfId="372" priority="555" operator="equal">
      <formula>"休"</formula>
    </cfRule>
  </conditionalFormatting>
  <conditionalFormatting sqref="U110:U111">
    <cfRule type="cellIs" dxfId="371" priority="552" operator="equal">
      <formula>"雨"</formula>
    </cfRule>
    <cfRule type="cellIs" dxfId="370" priority="553" operator="equal">
      <formula>"休"</formula>
    </cfRule>
  </conditionalFormatting>
  <conditionalFormatting sqref="AC110:AC113">
    <cfRule type="cellIs" dxfId="369" priority="550" operator="equal">
      <formula>"雨"</formula>
    </cfRule>
    <cfRule type="cellIs" dxfId="368" priority="551" operator="equal">
      <formula>"休"</formula>
    </cfRule>
  </conditionalFormatting>
  <conditionalFormatting sqref="AB112:AB113">
    <cfRule type="cellIs" dxfId="367" priority="548" operator="equal">
      <formula>"雨"</formula>
    </cfRule>
    <cfRule type="cellIs" dxfId="366" priority="549" operator="equal">
      <formula>"休"</formula>
    </cfRule>
  </conditionalFormatting>
  <conditionalFormatting sqref="AB110:AB111">
    <cfRule type="cellIs" dxfId="365" priority="546" operator="equal">
      <formula>"雨"</formula>
    </cfRule>
    <cfRule type="cellIs" dxfId="364" priority="547" operator="equal">
      <formula>"休"</formula>
    </cfRule>
  </conditionalFormatting>
  <conditionalFormatting sqref="E126:E129">
    <cfRule type="cellIs" dxfId="363" priority="544" operator="equal">
      <formula>"雨"</formula>
    </cfRule>
    <cfRule type="cellIs" dxfId="362" priority="545" operator="equal">
      <formula>"休"</formula>
    </cfRule>
  </conditionalFormatting>
  <conditionalFormatting sqref="D128:D129">
    <cfRule type="cellIs" dxfId="361" priority="542" operator="equal">
      <formula>"雨"</formula>
    </cfRule>
    <cfRule type="cellIs" dxfId="360" priority="543" operator="equal">
      <formula>"休"</formula>
    </cfRule>
  </conditionalFormatting>
  <conditionalFormatting sqref="D126:D127">
    <cfRule type="cellIs" dxfId="359" priority="540" operator="equal">
      <formula>"雨"</formula>
    </cfRule>
    <cfRule type="cellIs" dxfId="358" priority="541" operator="equal">
      <formula>"休"</formula>
    </cfRule>
  </conditionalFormatting>
  <conditionalFormatting sqref="L126:L129">
    <cfRule type="cellIs" dxfId="357" priority="538" operator="equal">
      <formula>"雨"</formula>
    </cfRule>
    <cfRule type="cellIs" dxfId="356" priority="539" operator="equal">
      <formula>"休"</formula>
    </cfRule>
  </conditionalFormatting>
  <conditionalFormatting sqref="K128:K129">
    <cfRule type="cellIs" dxfId="355" priority="536" operator="equal">
      <formula>"雨"</formula>
    </cfRule>
    <cfRule type="cellIs" dxfId="354" priority="537" operator="equal">
      <formula>"休"</formula>
    </cfRule>
  </conditionalFormatting>
  <conditionalFormatting sqref="K126:K127">
    <cfRule type="cellIs" dxfId="353" priority="534" operator="equal">
      <formula>"雨"</formula>
    </cfRule>
    <cfRule type="cellIs" dxfId="352" priority="535" operator="equal">
      <formula>"休"</formula>
    </cfRule>
  </conditionalFormatting>
  <conditionalFormatting sqref="S126:S129">
    <cfRule type="cellIs" dxfId="351" priority="532" operator="equal">
      <formula>"雨"</formula>
    </cfRule>
    <cfRule type="cellIs" dxfId="350" priority="533" operator="equal">
      <formula>"休"</formula>
    </cfRule>
  </conditionalFormatting>
  <conditionalFormatting sqref="R128:R129">
    <cfRule type="cellIs" dxfId="349" priority="530" operator="equal">
      <formula>"雨"</formula>
    </cfRule>
    <cfRule type="cellIs" dxfId="348" priority="531" operator="equal">
      <formula>"休"</formula>
    </cfRule>
  </conditionalFormatting>
  <conditionalFormatting sqref="R126:R127">
    <cfRule type="cellIs" dxfId="347" priority="528" operator="equal">
      <formula>"雨"</formula>
    </cfRule>
    <cfRule type="cellIs" dxfId="346" priority="529" operator="equal">
      <formula>"休"</formula>
    </cfRule>
  </conditionalFormatting>
  <conditionalFormatting sqref="Z126:Z129">
    <cfRule type="cellIs" dxfId="345" priority="526" operator="equal">
      <formula>"雨"</formula>
    </cfRule>
    <cfRule type="cellIs" dxfId="344" priority="527" operator="equal">
      <formula>"休"</formula>
    </cfRule>
  </conditionalFormatting>
  <conditionalFormatting sqref="Y128:Y129">
    <cfRule type="cellIs" dxfId="343" priority="524" operator="equal">
      <formula>"雨"</formula>
    </cfRule>
    <cfRule type="cellIs" dxfId="342" priority="525" operator="equal">
      <formula>"休"</formula>
    </cfRule>
  </conditionalFormatting>
  <conditionalFormatting sqref="Y126:Y127">
    <cfRule type="cellIs" dxfId="341" priority="522" operator="equal">
      <formula>"雨"</formula>
    </cfRule>
    <cfRule type="cellIs" dxfId="340" priority="523" operator="equal">
      <formula>"休"</formula>
    </cfRule>
  </conditionalFormatting>
  <conditionalFormatting sqref="I144:I145">
    <cfRule type="cellIs" dxfId="339" priority="518" operator="equal">
      <formula>"雨"</formula>
    </cfRule>
    <cfRule type="cellIs" dxfId="338" priority="519" operator="equal">
      <formula>"休"</formula>
    </cfRule>
  </conditionalFormatting>
  <conditionalFormatting sqref="I142:I143">
    <cfRule type="cellIs" dxfId="337" priority="516" operator="equal">
      <formula>"雨"</formula>
    </cfRule>
    <cfRule type="cellIs" dxfId="336" priority="517" operator="equal">
      <formula>"休"</formula>
    </cfRule>
  </conditionalFormatting>
  <conditionalFormatting sqref="P144:P145">
    <cfRule type="cellIs" dxfId="335" priority="512" operator="equal">
      <formula>"雨"</formula>
    </cfRule>
    <cfRule type="cellIs" dxfId="334" priority="513" operator="equal">
      <formula>"休"</formula>
    </cfRule>
  </conditionalFormatting>
  <conditionalFormatting sqref="P142:P143">
    <cfRule type="cellIs" dxfId="333" priority="510" operator="equal">
      <formula>"雨"</formula>
    </cfRule>
    <cfRule type="cellIs" dxfId="332" priority="511" operator="equal">
      <formula>"休"</formula>
    </cfRule>
  </conditionalFormatting>
  <conditionalFormatting sqref="W144:W145">
    <cfRule type="cellIs" dxfId="331" priority="506" operator="equal">
      <formula>"雨"</formula>
    </cfRule>
    <cfRule type="cellIs" dxfId="330" priority="507" operator="equal">
      <formula>"休"</formula>
    </cfRule>
  </conditionalFormatting>
  <conditionalFormatting sqref="W142:W143">
    <cfRule type="cellIs" dxfId="329" priority="504" operator="equal">
      <formula>"雨"</formula>
    </cfRule>
    <cfRule type="cellIs" dxfId="328" priority="505" operator="equal">
      <formula>"休"</formula>
    </cfRule>
  </conditionalFormatting>
  <conditionalFormatting sqref="AE142:AE145">
    <cfRule type="cellIs" dxfId="327" priority="502" operator="equal">
      <formula>"雨"</formula>
    </cfRule>
    <cfRule type="cellIs" dxfId="326" priority="503" operator="equal">
      <formula>"休"</formula>
    </cfRule>
  </conditionalFormatting>
  <conditionalFormatting sqref="AD144:AD145">
    <cfRule type="cellIs" dxfId="325" priority="500" operator="equal">
      <formula>"雨"</formula>
    </cfRule>
    <cfRule type="cellIs" dxfId="324" priority="501" operator="equal">
      <formula>"休"</formula>
    </cfRule>
  </conditionalFormatting>
  <conditionalFormatting sqref="AD142:AD143">
    <cfRule type="cellIs" dxfId="323" priority="498" operator="equal">
      <formula>"雨"</formula>
    </cfRule>
    <cfRule type="cellIs" dxfId="322" priority="499" operator="equal">
      <formula>"休"</formula>
    </cfRule>
  </conditionalFormatting>
  <conditionalFormatting sqref="G158:G161">
    <cfRule type="cellIs" dxfId="321" priority="496" operator="equal">
      <formula>"雨"</formula>
    </cfRule>
    <cfRule type="cellIs" dxfId="320" priority="497" operator="equal">
      <formula>"休"</formula>
    </cfRule>
  </conditionalFormatting>
  <conditionalFormatting sqref="F160:F161">
    <cfRule type="cellIs" dxfId="319" priority="494" operator="equal">
      <formula>"雨"</formula>
    </cfRule>
    <cfRule type="cellIs" dxfId="318" priority="495" operator="equal">
      <formula>"休"</formula>
    </cfRule>
  </conditionalFormatting>
  <conditionalFormatting sqref="F158:F159">
    <cfRule type="cellIs" dxfId="317" priority="492" operator="equal">
      <formula>"雨"</formula>
    </cfRule>
    <cfRule type="cellIs" dxfId="316" priority="493" operator="equal">
      <formula>"休"</formula>
    </cfRule>
  </conditionalFormatting>
  <conditionalFormatting sqref="N158:N161">
    <cfRule type="cellIs" dxfId="315" priority="490" operator="equal">
      <formula>"雨"</formula>
    </cfRule>
    <cfRule type="cellIs" dxfId="314" priority="491" operator="equal">
      <formula>"休"</formula>
    </cfRule>
  </conditionalFormatting>
  <conditionalFormatting sqref="M160:M161">
    <cfRule type="cellIs" dxfId="313" priority="488" operator="equal">
      <formula>"雨"</formula>
    </cfRule>
    <cfRule type="cellIs" dxfId="312" priority="489" operator="equal">
      <formula>"休"</formula>
    </cfRule>
  </conditionalFormatting>
  <conditionalFormatting sqref="M158:M159">
    <cfRule type="cellIs" dxfId="311" priority="486" operator="equal">
      <formula>"雨"</formula>
    </cfRule>
    <cfRule type="cellIs" dxfId="310" priority="487" operator="equal">
      <formula>"休"</formula>
    </cfRule>
  </conditionalFormatting>
  <conditionalFormatting sqref="U158:U161">
    <cfRule type="cellIs" dxfId="309" priority="484" operator="equal">
      <formula>"雨"</formula>
    </cfRule>
    <cfRule type="cellIs" dxfId="308" priority="485" operator="equal">
      <formula>"休"</formula>
    </cfRule>
  </conditionalFormatting>
  <conditionalFormatting sqref="T160:T161">
    <cfRule type="cellIs" dxfId="307" priority="482" operator="equal">
      <formula>"雨"</formula>
    </cfRule>
    <cfRule type="cellIs" dxfId="306" priority="483" operator="equal">
      <formula>"休"</formula>
    </cfRule>
  </conditionalFormatting>
  <conditionalFormatting sqref="T158:T159">
    <cfRule type="cellIs" dxfId="305" priority="480" operator="equal">
      <formula>"雨"</formula>
    </cfRule>
    <cfRule type="cellIs" dxfId="304" priority="481" operator="equal">
      <formula>"休"</formula>
    </cfRule>
  </conditionalFormatting>
  <conditionalFormatting sqref="AB158:AB161">
    <cfRule type="cellIs" dxfId="303" priority="478" operator="equal">
      <formula>"雨"</formula>
    </cfRule>
    <cfRule type="cellIs" dxfId="302" priority="479" operator="equal">
      <formula>"休"</formula>
    </cfRule>
  </conditionalFormatting>
  <conditionalFormatting sqref="AA160:AA161">
    <cfRule type="cellIs" dxfId="301" priority="476" operator="equal">
      <formula>"雨"</formula>
    </cfRule>
    <cfRule type="cellIs" dxfId="300" priority="477" operator="equal">
      <formula>"休"</formula>
    </cfRule>
  </conditionalFormatting>
  <conditionalFormatting sqref="AA158:AA159">
    <cfRule type="cellIs" dxfId="299" priority="474" operator="equal">
      <formula>"雨"</formula>
    </cfRule>
    <cfRule type="cellIs" dxfId="298" priority="475" operator="equal">
      <formula>"休"</formula>
    </cfRule>
  </conditionalFormatting>
  <conditionalFormatting sqref="AB142:AB145">
    <cfRule type="cellIs" dxfId="297" priority="336" operator="equal">
      <formula>"雨"</formula>
    </cfRule>
    <cfRule type="cellIs" dxfId="296" priority="337" operator="equal">
      <formula>"休"</formula>
    </cfRule>
  </conditionalFormatting>
  <conditionalFormatting sqref="AA142:AA145">
    <cfRule type="cellIs" dxfId="295" priority="334" operator="equal">
      <formula>"雨"</formula>
    </cfRule>
    <cfRule type="cellIs" dxfId="294" priority="335" operator="equal">
      <formula>"休"</formula>
    </cfRule>
  </conditionalFormatting>
  <conditionalFormatting sqref="H30:H33">
    <cfRule type="cellIs" dxfId="293" priority="328" operator="equal">
      <formula>"雨"</formula>
    </cfRule>
    <cfRule type="cellIs" dxfId="292" priority="329" operator="equal">
      <formula>"休"</formula>
    </cfRule>
  </conditionalFormatting>
  <conditionalFormatting sqref="O30:O33">
    <cfRule type="cellIs" dxfId="291" priority="326" operator="equal">
      <formula>"雨"</formula>
    </cfRule>
    <cfRule type="cellIs" dxfId="290" priority="327" operator="equal">
      <formula>"休"</formula>
    </cfRule>
  </conditionalFormatting>
  <conditionalFormatting sqref="I62:J65">
    <cfRule type="cellIs" dxfId="289" priority="312" operator="equal">
      <formula>"雨"</formula>
    </cfRule>
    <cfRule type="cellIs" dxfId="288" priority="313" operator="equal">
      <formula>"休"</formula>
    </cfRule>
  </conditionalFormatting>
  <conditionalFormatting sqref="P62:Q65">
    <cfRule type="cellIs" dxfId="287" priority="310" operator="equal">
      <formula>"雨"</formula>
    </cfRule>
    <cfRule type="cellIs" dxfId="286" priority="311" operator="equal">
      <formula>"休"</formula>
    </cfRule>
  </conditionalFormatting>
  <conditionalFormatting sqref="G78:G81">
    <cfRule type="cellIs" dxfId="285" priority="304" operator="equal">
      <formula>"雨"</formula>
    </cfRule>
    <cfRule type="cellIs" dxfId="284" priority="305" operator="equal">
      <formula>"休"</formula>
    </cfRule>
  </conditionalFormatting>
  <conditionalFormatting sqref="N78:N81">
    <cfRule type="cellIs" dxfId="283" priority="302" operator="equal">
      <formula>"雨"</formula>
    </cfRule>
    <cfRule type="cellIs" dxfId="282" priority="303" operator="equal">
      <formula>"休"</formula>
    </cfRule>
  </conditionalFormatting>
  <conditionalFormatting sqref="W62:X65">
    <cfRule type="cellIs" dxfId="281" priority="308" operator="equal">
      <formula>"雨"</formula>
    </cfRule>
    <cfRule type="cellIs" dxfId="280" priority="309" operator="equal">
      <formula>"休"</formula>
    </cfRule>
  </conditionalFormatting>
  <conditionalFormatting sqref="AD62:AE65">
    <cfRule type="cellIs" dxfId="279" priority="306" operator="equal">
      <formula>"雨"</formula>
    </cfRule>
    <cfRule type="cellIs" dxfId="278" priority="307" operator="equal">
      <formula>"休"</formula>
    </cfRule>
  </conditionalFormatting>
  <conditionalFormatting sqref="R94:S97">
    <cfRule type="cellIs" dxfId="277" priority="292" operator="equal">
      <formula>"雨"</formula>
    </cfRule>
    <cfRule type="cellIs" dxfId="276" priority="293" operator="equal">
      <formula>"休"</formula>
    </cfRule>
  </conditionalFormatting>
  <conditionalFormatting sqref="Y94:Z97">
    <cfRule type="cellIs" dxfId="275" priority="290" operator="equal">
      <formula>"雨"</formula>
    </cfRule>
    <cfRule type="cellIs" dxfId="274" priority="291" operator="equal">
      <formula>"休"</formula>
    </cfRule>
  </conditionalFormatting>
  <conditionalFormatting sqref="W110:W113">
    <cfRule type="cellIs" dxfId="273" priority="284" operator="equal">
      <formula>"雨"</formula>
    </cfRule>
    <cfRule type="cellIs" dxfId="272" priority="285" operator="equal">
      <formula>"休"</formula>
    </cfRule>
  </conditionalFormatting>
  <conditionalFormatting sqref="AD110:AD113">
    <cfRule type="cellIs" dxfId="271" priority="282" operator="equal">
      <formula>"雨"</formula>
    </cfRule>
    <cfRule type="cellIs" dxfId="270" priority="283" operator="equal">
      <formula>"休"</formula>
    </cfRule>
  </conditionalFormatting>
  <conditionalFormatting sqref="T126:U129">
    <cfRule type="cellIs" dxfId="269" priority="276" operator="equal">
      <formula>"雨"</formula>
    </cfRule>
    <cfRule type="cellIs" dxfId="268" priority="277" operator="equal">
      <formula>"休"</formula>
    </cfRule>
  </conditionalFormatting>
  <conditionalFormatting sqref="AA126:AB129">
    <cfRule type="cellIs" dxfId="267" priority="274" operator="equal">
      <formula>"雨"</formula>
    </cfRule>
    <cfRule type="cellIs" dxfId="266" priority="275" operator="equal">
      <formula>"休"</formula>
    </cfRule>
  </conditionalFormatting>
  <conditionalFormatting sqref="X142:Y145">
    <cfRule type="cellIs" dxfId="265" priority="268" operator="equal">
      <formula>"雨"</formula>
    </cfRule>
    <cfRule type="cellIs" dxfId="264" priority="269" operator="equal">
      <formula>"休"</formula>
    </cfRule>
  </conditionalFormatting>
  <conditionalFormatting sqref="N142:N145">
    <cfRule type="cellIs" dxfId="263" priority="266" operator="equal">
      <formula>"雨"</formula>
    </cfRule>
    <cfRule type="cellIs" dxfId="262" priority="267" operator="equal">
      <formula>"休"</formula>
    </cfRule>
  </conditionalFormatting>
  <conditionalFormatting sqref="P126:P129">
    <cfRule type="cellIs" dxfId="261" priority="248" operator="equal">
      <formula>"雨"</formula>
    </cfRule>
    <cfRule type="cellIs" dxfId="260" priority="249" operator="equal">
      <formula>"休"</formula>
    </cfRule>
  </conditionalFormatting>
  <conditionalFormatting sqref="J126:J129">
    <cfRule type="cellIs" dxfId="259" priority="246" operator="equal">
      <formula>"雨"</formula>
    </cfRule>
    <cfRule type="cellIs" dxfId="258" priority="247" operator="equal">
      <formula>"休"</formula>
    </cfRule>
  </conditionalFormatting>
  <conditionalFormatting sqref="Y110:Y113">
    <cfRule type="cellIs" dxfId="257" priority="228" operator="equal">
      <formula>"雨"</formula>
    </cfRule>
    <cfRule type="cellIs" dxfId="256" priority="229" operator="equal">
      <formula>"休"</formula>
    </cfRule>
  </conditionalFormatting>
  <conditionalFormatting sqref="AC94:AC97">
    <cfRule type="cellIs" dxfId="255" priority="226" operator="equal">
      <formula>"雨"</formula>
    </cfRule>
    <cfRule type="cellIs" dxfId="254" priority="227" operator="equal">
      <formula>"休"</formula>
    </cfRule>
  </conditionalFormatting>
  <conditionalFormatting sqref="U94:U97">
    <cfRule type="cellIs" dxfId="253" priority="220" operator="equal">
      <formula>"雨"</formula>
    </cfRule>
    <cfRule type="cellIs" dxfId="252" priority="221" operator="equal">
      <formula>"休"</formula>
    </cfRule>
  </conditionalFormatting>
  <conditionalFormatting sqref="O94:O97">
    <cfRule type="cellIs" dxfId="251" priority="218" operator="equal">
      <formula>"雨"</formula>
    </cfRule>
    <cfRule type="cellIs" dxfId="250" priority="219" operator="equal">
      <formula>"休"</formula>
    </cfRule>
  </conditionalFormatting>
  <conditionalFormatting sqref="G94:G97">
    <cfRule type="cellIs" dxfId="249" priority="212" operator="equal">
      <formula>"雨"</formula>
    </cfRule>
    <cfRule type="cellIs" dxfId="248" priority="213" operator="equal">
      <formula>"休"</formula>
    </cfRule>
  </conditionalFormatting>
  <conditionalFormatting sqref="AE78:AE81">
    <cfRule type="cellIs" dxfId="247" priority="210" operator="equal">
      <formula>"雨"</formula>
    </cfRule>
    <cfRule type="cellIs" dxfId="246" priority="211" operator="equal">
      <formula>"休"</formula>
    </cfRule>
  </conditionalFormatting>
  <conditionalFormatting sqref="W78:W81">
    <cfRule type="cellIs" dxfId="245" priority="204" operator="equal">
      <formula>"雨"</formula>
    </cfRule>
    <cfRule type="cellIs" dxfId="244" priority="205" operator="equal">
      <formula>"休"</formula>
    </cfRule>
  </conditionalFormatting>
  <conditionalFormatting sqref="Q78:Q81">
    <cfRule type="cellIs" dxfId="243" priority="202" operator="equal">
      <formula>"雨"</formula>
    </cfRule>
    <cfRule type="cellIs" dxfId="242" priority="203" operator="equal">
      <formula>"休"</formula>
    </cfRule>
  </conditionalFormatting>
  <conditionalFormatting sqref="I78:I81">
    <cfRule type="cellIs" dxfId="241" priority="196" operator="equal">
      <formula>"雨"</formula>
    </cfRule>
    <cfRule type="cellIs" dxfId="240" priority="197" operator="equal">
      <formula>"休"</formula>
    </cfRule>
  </conditionalFormatting>
  <conditionalFormatting sqref="AA62:AA65">
    <cfRule type="cellIs" dxfId="239" priority="194" operator="equal">
      <formula>"雨"</formula>
    </cfRule>
    <cfRule type="cellIs" dxfId="238" priority="195" operator="equal">
      <formula>"休"</formula>
    </cfRule>
  </conditionalFormatting>
  <conditionalFormatting sqref="S62:S65">
    <cfRule type="cellIs" dxfId="237" priority="188" operator="equal">
      <formula>"雨"</formula>
    </cfRule>
    <cfRule type="cellIs" dxfId="236" priority="189" operator="equal">
      <formula>"休"</formula>
    </cfRule>
  </conditionalFormatting>
  <conditionalFormatting sqref="M62:M65">
    <cfRule type="cellIs" dxfId="235" priority="186" operator="equal">
      <formula>"雨"</formula>
    </cfRule>
    <cfRule type="cellIs" dxfId="234" priority="187" operator="equal">
      <formula>"休"</formula>
    </cfRule>
  </conditionalFormatting>
  <conditionalFormatting sqref="U142:U145">
    <cfRule type="cellIs" dxfId="233" priority="340" operator="equal">
      <formula>"雨"</formula>
    </cfRule>
    <cfRule type="cellIs" dxfId="232" priority="341" operator="equal">
      <formula>"休"</formula>
    </cfRule>
  </conditionalFormatting>
  <conditionalFormatting sqref="I126:I129">
    <cfRule type="cellIs" dxfId="231" priority="244" operator="equal">
      <formula>"雨"</formula>
    </cfRule>
    <cfRule type="cellIs" dxfId="230" priority="245" operator="equal">
      <formula>"休"</formula>
    </cfRule>
  </conditionalFormatting>
  <conditionalFormatting sqref="E110:E113">
    <cfRule type="cellIs" dxfId="229" priority="242" operator="equal">
      <formula>"雨"</formula>
    </cfRule>
    <cfRule type="cellIs" dxfId="228" priority="243" operator="equal">
      <formula>"休"</formula>
    </cfRule>
  </conditionalFormatting>
  <conditionalFormatting sqref="V30:V33">
    <cfRule type="cellIs" dxfId="227" priority="324" operator="equal">
      <formula>"雨"</formula>
    </cfRule>
    <cfRule type="cellIs" dxfId="226" priority="325" operator="equal">
      <formula>"休"</formula>
    </cfRule>
  </conditionalFormatting>
  <conditionalFormatting sqref="AC30:AC33">
    <cfRule type="cellIs" dxfId="225" priority="322" operator="equal">
      <formula>"雨"</formula>
    </cfRule>
    <cfRule type="cellIs" dxfId="224" priority="323" operator="equal">
      <formula>"休"</formula>
    </cfRule>
  </conditionalFormatting>
  <conditionalFormatting sqref="E46:F49">
    <cfRule type="cellIs" dxfId="223" priority="320" operator="equal">
      <formula>"雨"</formula>
    </cfRule>
    <cfRule type="cellIs" dxfId="222" priority="321" operator="equal">
      <formula>"休"</formula>
    </cfRule>
  </conditionalFormatting>
  <conditionalFormatting sqref="L46:M49">
    <cfRule type="cellIs" dxfId="221" priority="318" operator="equal">
      <formula>"雨"</formula>
    </cfRule>
    <cfRule type="cellIs" dxfId="220" priority="319" operator="equal">
      <formula>"休"</formula>
    </cfRule>
  </conditionalFormatting>
  <conditionalFormatting sqref="S46:T49">
    <cfRule type="cellIs" dxfId="219" priority="316" operator="equal">
      <formula>"雨"</formula>
    </cfRule>
    <cfRule type="cellIs" dxfId="218" priority="317" operator="equal">
      <formula>"休"</formula>
    </cfRule>
  </conditionalFormatting>
  <conditionalFormatting sqref="Z46:AA49">
    <cfRule type="cellIs" dxfId="217" priority="314" operator="equal">
      <formula>"雨"</formula>
    </cfRule>
    <cfRule type="cellIs" dxfId="216" priority="315" operator="equal">
      <formula>"休"</formula>
    </cfRule>
  </conditionalFormatting>
  <conditionalFormatting sqref="U78:U81">
    <cfRule type="cellIs" dxfId="215" priority="300" operator="equal">
      <formula>"雨"</formula>
    </cfRule>
    <cfRule type="cellIs" dxfId="214" priority="301" operator="equal">
      <formula>"休"</formula>
    </cfRule>
  </conditionalFormatting>
  <conditionalFormatting sqref="AB78:AB81">
    <cfRule type="cellIs" dxfId="213" priority="298" operator="equal">
      <formula>"雨"</formula>
    </cfRule>
    <cfRule type="cellIs" dxfId="212" priority="299" operator="equal">
      <formula>"休"</formula>
    </cfRule>
  </conditionalFormatting>
  <conditionalFormatting sqref="D94:E97">
    <cfRule type="cellIs" dxfId="211" priority="296" operator="equal">
      <formula>"雨"</formula>
    </cfRule>
    <cfRule type="cellIs" dxfId="210" priority="297" operator="equal">
      <formula>"休"</formula>
    </cfRule>
  </conditionalFormatting>
  <conditionalFormatting sqref="K94:L97">
    <cfRule type="cellIs" dxfId="209" priority="294" operator="equal">
      <formula>"雨"</formula>
    </cfRule>
    <cfRule type="cellIs" dxfId="208" priority="295" operator="equal">
      <formula>"休"</formula>
    </cfRule>
  </conditionalFormatting>
  <conditionalFormatting sqref="I110:I113">
    <cfRule type="cellIs" dxfId="207" priority="288" operator="equal">
      <formula>"雨"</formula>
    </cfRule>
    <cfRule type="cellIs" dxfId="206" priority="289" operator="equal">
      <formula>"休"</formula>
    </cfRule>
  </conditionalFormatting>
  <conditionalFormatting sqref="P110:P113">
    <cfRule type="cellIs" dxfId="205" priority="286" operator="equal">
      <formula>"雨"</formula>
    </cfRule>
    <cfRule type="cellIs" dxfId="204" priority="287" operator="equal">
      <formula>"休"</formula>
    </cfRule>
  </conditionalFormatting>
  <conditionalFormatting sqref="F126:G129">
    <cfRule type="cellIs" dxfId="203" priority="280" operator="equal">
      <formula>"雨"</formula>
    </cfRule>
    <cfRule type="cellIs" dxfId="202" priority="281" operator="equal">
      <formula>"休"</formula>
    </cfRule>
  </conditionalFormatting>
  <conditionalFormatting sqref="M126:N129">
    <cfRule type="cellIs" dxfId="201" priority="278" operator="equal">
      <formula>"雨"</formula>
    </cfRule>
    <cfRule type="cellIs" dxfId="200" priority="279" operator="equal">
      <formula>"休"</formula>
    </cfRule>
  </conditionalFormatting>
  <conditionalFormatting sqref="J142:K145">
    <cfRule type="cellIs" dxfId="199" priority="272" operator="equal">
      <formula>"雨"</formula>
    </cfRule>
    <cfRule type="cellIs" dxfId="198" priority="273" operator="equal">
      <formula>"休"</formula>
    </cfRule>
  </conditionalFormatting>
  <conditionalFormatting sqref="Q142:R145">
    <cfRule type="cellIs" dxfId="197" priority="270" operator="equal">
      <formula>"雨"</formula>
    </cfRule>
    <cfRule type="cellIs" dxfId="196" priority="271" operator="equal">
      <formula>"休"</formula>
    </cfRule>
  </conditionalFormatting>
  <conditionalFormatting sqref="M142:M145">
    <cfRule type="cellIs" dxfId="195" priority="264" operator="equal">
      <formula>"雨"</formula>
    </cfRule>
    <cfRule type="cellIs" dxfId="194" priority="265" operator="equal">
      <formula>"休"</formula>
    </cfRule>
  </conditionalFormatting>
  <conditionalFormatting sqref="G142:G145">
    <cfRule type="cellIs" dxfId="193" priority="262" operator="equal">
      <formula>"雨"</formula>
    </cfRule>
    <cfRule type="cellIs" dxfId="192" priority="263" operator="equal">
      <formula>"休"</formula>
    </cfRule>
  </conditionalFormatting>
  <conditionalFormatting sqref="F142:F145">
    <cfRule type="cellIs" dxfId="191" priority="260" operator="equal">
      <formula>"雨"</formula>
    </cfRule>
    <cfRule type="cellIs" dxfId="190" priority="261" operator="equal">
      <formula>"休"</formula>
    </cfRule>
  </conditionalFormatting>
  <conditionalFormatting sqref="AE126:AE129">
    <cfRule type="cellIs" dxfId="189" priority="258" operator="equal">
      <formula>"雨"</formula>
    </cfRule>
    <cfRule type="cellIs" dxfId="188" priority="259" operator="equal">
      <formula>"休"</formula>
    </cfRule>
  </conditionalFormatting>
  <conditionalFormatting sqref="AD126:AD129">
    <cfRule type="cellIs" dxfId="187" priority="256" operator="equal">
      <formula>"雨"</formula>
    </cfRule>
    <cfRule type="cellIs" dxfId="186" priority="257" operator="equal">
      <formula>"休"</formula>
    </cfRule>
  </conditionalFormatting>
  <conditionalFormatting sqref="X126:X129">
    <cfRule type="cellIs" dxfId="185" priority="254" operator="equal">
      <formula>"雨"</formula>
    </cfRule>
    <cfRule type="cellIs" dxfId="184" priority="255" operator="equal">
      <formula>"休"</formula>
    </cfRule>
  </conditionalFormatting>
  <conditionalFormatting sqref="W126:W129">
    <cfRule type="cellIs" dxfId="183" priority="252" operator="equal">
      <formula>"雨"</formula>
    </cfRule>
    <cfRule type="cellIs" dxfId="182" priority="253" operator="equal">
      <formula>"休"</formula>
    </cfRule>
  </conditionalFormatting>
  <conditionalFormatting sqref="Q126:Q129">
    <cfRule type="cellIs" dxfId="181" priority="250" operator="equal">
      <formula>"雨"</formula>
    </cfRule>
    <cfRule type="cellIs" dxfId="180" priority="251" operator="equal">
      <formula>"休"</formula>
    </cfRule>
  </conditionalFormatting>
  <conditionalFormatting sqref="D110:D113">
    <cfRule type="cellIs" dxfId="179" priority="240" operator="equal">
      <formula>"雨"</formula>
    </cfRule>
    <cfRule type="cellIs" dxfId="178" priority="241" operator="equal">
      <formula>"休"</formula>
    </cfRule>
  </conditionalFormatting>
  <conditionalFormatting sqref="L110:L113">
    <cfRule type="cellIs" dxfId="177" priority="238" operator="equal">
      <formula>"雨"</formula>
    </cfRule>
    <cfRule type="cellIs" dxfId="176" priority="239" operator="equal">
      <formula>"休"</formula>
    </cfRule>
  </conditionalFormatting>
  <conditionalFormatting sqref="K110:K113">
    <cfRule type="cellIs" dxfId="175" priority="236" operator="equal">
      <formula>"雨"</formula>
    </cfRule>
    <cfRule type="cellIs" dxfId="174" priority="237" operator="equal">
      <formula>"休"</formula>
    </cfRule>
  </conditionalFormatting>
  <conditionalFormatting sqref="S110:S113">
    <cfRule type="cellIs" dxfId="173" priority="234" operator="equal">
      <formula>"雨"</formula>
    </cfRule>
    <cfRule type="cellIs" dxfId="172" priority="235" operator="equal">
      <formula>"休"</formula>
    </cfRule>
  </conditionalFormatting>
  <conditionalFormatting sqref="R110:R113">
    <cfRule type="cellIs" dxfId="171" priority="232" operator="equal">
      <formula>"雨"</formula>
    </cfRule>
    <cfRule type="cellIs" dxfId="170" priority="233" operator="equal">
      <formula>"休"</formula>
    </cfRule>
  </conditionalFormatting>
  <conditionalFormatting sqref="Z110:Z113">
    <cfRule type="cellIs" dxfId="169" priority="230" operator="equal">
      <formula>"雨"</formula>
    </cfRule>
    <cfRule type="cellIs" dxfId="168" priority="231" operator="equal">
      <formula>"休"</formula>
    </cfRule>
  </conditionalFormatting>
  <conditionalFormatting sqref="AB94:AB97">
    <cfRule type="cellIs" dxfId="167" priority="224" operator="equal">
      <formula>"雨"</formula>
    </cfRule>
    <cfRule type="cellIs" dxfId="166" priority="225" operator="equal">
      <formula>"休"</formula>
    </cfRule>
  </conditionalFormatting>
  <conditionalFormatting sqref="V94:V97">
    <cfRule type="cellIs" dxfId="165" priority="222" operator="equal">
      <formula>"雨"</formula>
    </cfRule>
    <cfRule type="cellIs" dxfId="164" priority="223" operator="equal">
      <formula>"休"</formula>
    </cfRule>
  </conditionalFormatting>
  <conditionalFormatting sqref="N94:N97">
    <cfRule type="cellIs" dxfId="163" priority="216" operator="equal">
      <formula>"雨"</formula>
    </cfRule>
    <cfRule type="cellIs" dxfId="162" priority="217" operator="equal">
      <formula>"休"</formula>
    </cfRule>
  </conditionalFormatting>
  <conditionalFormatting sqref="H94:H97">
    <cfRule type="cellIs" dxfId="161" priority="214" operator="equal">
      <formula>"雨"</formula>
    </cfRule>
    <cfRule type="cellIs" dxfId="160" priority="215" operator="equal">
      <formula>"休"</formula>
    </cfRule>
  </conditionalFormatting>
  <conditionalFormatting sqref="AD78:AD81">
    <cfRule type="cellIs" dxfId="159" priority="208" operator="equal">
      <formula>"雨"</formula>
    </cfRule>
    <cfRule type="cellIs" dxfId="158" priority="209" operator="equal">
      <formula>"休"</formula>
    </cfRule>
  </conditionalFormatting>
  <conditionalFormatting sqref="X78:X81">
    <cfRule type="cellIs" dxfId="157" priority="206" operator="equal">
      <formula>"雨"</formula>
    </cfRule>
    <cfRule type="cellIs" dxfId="156" priority="207" operator="equal">
      <formula>"休"</formula>
    </cfRule>
  </conditionalFormatting>
  <conditionalFormatting sqref="P78:P81">
    <cfRule type="cellIs" dxfId="155" priority="200" operator="equal">
      <formula>"雨"</formula>
    </cfRule>
    <cfRule type="cellIs" dxfId="154" priority="201" operator="equal">
      <formula>"休"</formula>
    </cfRule>
  </conditionalFormatting>
  <conditionalFormatting sqref="J78:J81">
    <cfRule type="cellIs" dxfId="153" priority="198" operator="equal">
      <formula>"雨"</formula>
    </cfRule>
    <cfRule type="cellIs" dxfId="152" priority="199" operator="equal">
      <formula>"休"</formula>
    </cfRule>
  </conditionalFormatting>
  <conditionalFormatting sqref="Z62:Z65">
    <cfRule type="cellIs" dxfId="151" priority="192" operator="equal">
      <formula>"雨"</formula>
    </cfRule>
    <cfRule type="cellIs" dxfId="150" priority="193" operator="equal">
      <formula>"休"</formula>
    </cfRule>
  </conditionalFormatting>
  <conditionalFormatting sqref="T62:T65">
    <cfRule type="cellIs" dxfId="149" priority="190" operator="equal">
      <formula>"雨"</formula>
    </cfRule>
    <cfRule type="cellIs" dxfId="148" priority="191" operator="equal">
      <formula>"休"</formula>
    </cfRule>
  </conditionalFormatting>
  <conditionalFormatting sqref="F62:F65">
    <cfRule type="cellIs" dxfId="147" priority="182" operator="equal">
      <formula>"雨"</formula>
    </cfRule>
    <cfRule type="cellIs" dxfId="146" priority="183" operator="equal">
      <formula>"休"</formula>
    </cfRule>
  </conditionalFormatting>
  <conditionalFormatting sqref="E62:E65">
    <cfRule type="cellIs" dxfId="145" priority="180" operator="equal">
      <formula>"雨"</formula>
    </cfRule>
    <cfRule type="cellIs" dxfId="144" priority="181" operator="equal">
      <formula>"休"</formula>
    </cfRule>
  </conditionalFormatting>
  <conditionalFormatting sqref="P46:P49">
    <cfRule type="cellIs" dxfId="143" priority="178" operator="equal">
      <formula>"雨"</formula>
    </cfRule>
    <cfRule type="cellIs" dxfId="142" priority="179" operator="equal">
      <formula>"休"</formula>
    </cfRule>
  </conditionalFormatting>
  <conditionalFormatting sqref="O46:O49">
    <cfRule type="cellIs" dxfId="141" priority="176" operator="equal">
      <formula>"雨"</formula>
    </cfRule>
    <cfRule type="cellIs" dxfId="140" priority="177" operator="equal">
      <formula>"休"</formula>
    </cfRule>
  </conditionalFormatting>
  <conditionalFormatting sqref="W46:W49">
    <cfRule type="cellIs" dxfId="139" priority="174" operator="equal">
      <formula>"雨"</formula>
    </cfRule>
    <cfRule type="cellIs" dxfId="138" priority="175" operator="equal">
      <formula>"休"</formula>
    </cfRule>
  </conditionalFormatting>
  <conditionalFormatting sqref="V46:V49">
    <cfRule type="cellIs" dxfId="137" priority="172" operator="equal">
      <formula>"雨"</formula>
    </cfRule>
    <cfRule type="cellIs" dxfId="136" priority="173" operator="equal">
      <formula>"休"</formula>
    </cfRule>
  </conditionalFormatting>
  <conditionalFormatting sqref="AD46:AD49">
    <cfRule type="cellIs" dxfId="135" priority="170" operator="equal">
      <formula>"雨"</formula>
    </cfRule>
    <cfRule type="cellIs" dxfId="134" priority="171" operator="equal">
      <formula>"休"</formula>
    </cfRule>
  </conditionalFormatting>
  <conditionalFormatting sqref="AC46:AC49">
    <cfRule type="cellIs" dxfId="133" priority="168" operator="equal">
      <formula>"雨"</formula>
    </cfRule>
    <cfRule type="cellIs" dxfId="132" priority="169" operator="equal">
      <formula>"休"</formula>
    </cfRule>
  </conditionalFormatting>
  <conditionalFormatting sqref="I46:I49">
    <cfRule type="cellIs" dxfId="131" priority="166" operator="equal">
      <formula>"雨"</formula>
    </cfRule>
    <cfRule type="cellIs" dxfId="130" priority="167" operator="equal">
      <formula>"休"</formula>
    </cfRule>
  </conditionalFormatting>
  <conditionalFormatting sqref="AF30:AF33">
    <cfRule type="cellIs" dxfId="129" priority="162" operator="equal">
      <formula>"雨"</formula>
    </cfRule>
    <cfRule type="cellIs" dxfId="128" priority="163" operator="equal">
      <formula>"休"</formula>
    </cfRule>
  </conditionalFormatting>
  <conditionalFormatting sqref="Y30:Y33">
    <cfRule type="cellIs" dxfId="127" priority="158" operator="equal">
      <formula>"雨"</formula>
    </cfRule>
    <cfRule type="cellIs" dxfId="126" priority="159" operator="equal">
      <formula>"休"</formula>
    </cfRule>
  </conditionalFormatting>
  <conditionalFormatting sqref="R30:R33">
    <cfRule type="cellIs" dxfId="125" priority="154" operator="equal">
      <formula>"雨"</formula>
    </cfRule>
    <cfRule type="cellIs" dxfId="124" priority="155" operator="equal">
      <formula>"休"</formula>
    </cfRule>
  </conditionalFormatting>
  <conditionalFormatting sqref="K30:K33">
    <cfRule type="cellIs" dxfId="123" priority="150" operator="equal">
      <formula>"雨"</formula>
    </cfRule>
    <cfRule type="cellIs" dxfId="122" priority="151" operator="equal">
      <formula>"休"</formula>
    </cfRule>
  </conditionalFormatting>
  <conditionalFormatting sqref="N14:N17">
    <cfRule type="cellIs" dxfId="121" priority="146" operator="equal">
      <formula>"雨"</formula>
    </cfRule>
    <cfRule type="cellIs" dxfId="120" priority="147" operator="equal">
      <formula>"休"</formula>
    </cfRule>
  </conditionalFormatting>
  <conditionalFormatting sqref="G14:G17">
    <cfRule type="cellIs" dxfId="119" priority="142" operator="equal">
      <formula>"雨"</formula>
    </cfRule>
    <cfRule type="cellIs" dxfId="118" priority="143" operator="equal">
      <formula>"休"</formula>
    </cfRule>
  </conditionalFormatting>
  <conditionalFormatting sqref="U14:U17">
    <cfRule type="cellIs" dxfId="117" priority="138" operator="equal">
      <formula>"雨"</formula>
    </cfRule>
    <cfRule type="cellIs" dxfId="116" priority="139" operator="equal">
      <formula>"休"</formula>
    </cfRule>
  </conditionalFormatting>
  <conditionalFormatting sqref="T14:T17">
    <cfRule type="cellIs" dxfId="115" priority="136" operator="equal">
      <formula>"雨"</formula>
    </cfRule>
    <cfRule type="cellIs" dxfId="114" priority="137" operator="equal">
      <formula>"休"</formula>
    </cfRule>
  </conditionalFormatting>
  <conditionalFormatting sqref="AB14:AB17">
    <cfRule type="cellIs" dxfId="113" priority="134" operator="equal">
      <formula>"雨"</formula>
    </cfRule>
    <cfRule type="cellIs" dxfId="112" priority="135" operator="equal">
      <formula>"休"</formula>
    </cfRule>
  </conditionalFormatting>
  <conditionalFormatting sqref="AA14:AA17">
    <cfRule type="cellIs" dxfId="111" priority="132" operator="equal">
      <formula>"雨"</formula>
    </cfRule>
    <cfRule type="cellIs" dxfId="110" priority="133" operator="equal">
      <formula>"休"</formula>
    </cfRule>
  </conditionalFormatting>
  <conditionalFormatting sqref="AI33">
    <cfRule type="expression" dxfId="109" priority="131">
      <formula>AI33="NG"</formula>
    </cfRule>
  </conditionalFormatting>
  <conditionalFormatting sqref="AI49">
    <cfRule type="expression" dxfId="108" priority="130">
      <formula>AI49="NG"</formula>
    </cfRule>
  </conditionalFormatting>
  <conditionalFormatting sqref="AI65">
    <cfRule type="expression" dxfId="107" priority="129">
      <formula>AI65="NG"</formula>
    </cfRule>
  </conditionalFormatting>
  <conditionalFormatting sqref="AI81">
    <cfRule type="expression" dxfId="106" priority="128">
      <formula>AI81="NG"</formula>
    </cfRule>
  </conditionalFormatting>
  <conditionalFormatting sqref="AI97">
    <cfRule type="expression" dxfId="105" priority="127">
      <formula>AI97="NG"</formula>
    </cfRule>
  </conditionalFormatting>
  <conditionalFormatting sqref="AI113">
    <cfRule type="expression" dxfId="104" priority="126">
      <formula>AI113="NG"</formula>
    </cfRule>
  </conditionalFormatting>
  <conditionalFormatting sqref="AI129">
    <cfRule type="expression" dxfId="103" priority="125">
      <formula>AI129="NG"</formula>
    </cfRule>
  </conditionalFormatting>
  <conditionalFormatting sqref="AI145">
    <cfRule type="expression" dxfId="102" priority="124">
      <formula>AI145="NG"</formula>
    </cfRule>
  </conditionalFormatting>
  <conditionalFormatting sqref="AI161">
    <cfRule type="expression" dxfId="101" priority="123">
      <formula>AI161="NG"</formula>
    </cfRule>
  </conditionalFormatting>
  <conditionalFormatting sqref="AI177">
    <cfRule type="expression" dxfId="100" priority="122">
      <formula>AI177="NG"</formula>
    </cfRule>
  </conditionalFormatting>
  <conditionalFormatting sqref="AI193">
    <cfRule type="expression" dxfId="99" priority="121">
      <formula>AI193="NG"</formula>
    </cfRule>
  </conditionalFormatting>
  <conditionalFormatting sqref="AI209">
    <cfRule type="expression" dxfId="98" priority="120">
      <formula>AI209="NG"</formula>
    </cfRule>
  </conditionalFormatting>
  <conditionalFormatting sqref="AI225">
    <cfRule type="expression" dxfId="97" priority="119">
      <formula>AI225="NG"</formula>
    </cfRule>
  </conditionalFormatting>
  <conditionalFormatting sqref="AI241">
    <cfRule type="expression" dxfId="96" priority="118">
      <formula>AI241="NG"</formula>
    </cfRule>
  </conditionalFormatting>
  <conditionalFormatting sqref="AI257">
    <cfRule type="expression" dxfId="95" priority="117">
      <formula>AI257="NG"</formula>
    </cfRule>
  </conditionalFormatting>
  <conditionalFormatting sqref="AI273">
    <cfRule type="expression" dxfId="94" priority="116">
      <formula>AI273="NG"</formula>
    </cfRule>
  </conditionalFormatting>
  <conditionalFormatting sqref="AI289">
    <cfRule type="expression" dxfId="93" priority="115">
      <formula>AI289="NG"</formula>
    </cfRule>
  </conditionalFormatting>
  <conditionalFormatting sqref="AI305">
    <cfRule type="expression" dxfId="92" priority="114">
      <formula>AI305="NG"</formula>
    </cfRule>
  </conditionalFormatting>
  <conditionalFormatting sqref="AI321">
    <cfRule type="expression" dxfId="91" priority="113">
      <formula>AI321="NG"</formula>
    </cfRule>
  </conditionalFormatting>
  <conditionalFormatting sqref="AI337">
    <cfRule type="expression" dxfId="90" priority="112">
      <formula>AI337="NG"</formula>
    </cfRule>
  </conditionalFormatting>
  <conditionalFormatting sqref="AH3:AH5">
    <cfRule type="expression" dxfId="89" priority="969">
      <formula>$AH$5="未達成"</formula>
    </cfRule>
  </conditionalFormatting>
  <conditionalFormatting sqref="AL17">
    <cfRule type="expression" dxfId="88" priority="111">
      <formula>AL17="NG"</formula>
    </cfRule>
  </conditionalFormatting>
  <conditionalFormatting sqref="AL33">
    <cfRule type="expression" dxfId="87" priority="110">
      <formula>AL33="NG"</formula>
    </cfRule>
  </conditionalFormatting>
  <conditionalFormatting sqref="AL49">
    <cfRule type="expression" dxfId="86" priority="109">
      <formula>AL49="NG"</formula>
    </cfRule>
  </conditionalFormatting>
  <conditionalFormatting sqref="AL65">
    <cfRule type="expression" dxfId="85" priority="108">
      <formula>AL65="NG"</formula>
    </cfRule>
  </conditionalFormatting>
  <conditionalFormatting sqref="AL81">
    <cfRule type="expression" dxfId="84" priority="107">
      <formula>AL81="NG"</formula>
    </cfRule>
  </conditionalFormatting>
  <conditionalFormatting sqref="AL97">
    <cfRule type="expression" dxfId="83" priority="106">
      <formula>AL97="NG"</formula>
    </cfRule>
  </conditionalFormatting>
  <conditionalFormatting sqref="AL113">
    <cfRule type="expression" dxfId="82" priority="105">
      <formula>AL113="NG"</formula>
    </cfRule>
  </conditionalFormatting>
  <conditionalFormatting sqref="AL129">
    <cfRule type="expression" dxfId="81" priority="104">
      <formula>AL129="NG"</formula>
    </cfRule>
  </conditionalFormatting>
  <conditionalFormatting sqref="AL145">
    <cfRule type="expression" dxfId="80" priority="103">
      <formula>AL145="NG"</formula>
    </cfRule>
  </conditionalFormatting>
  <conditionalFormatting sqref="AL161">
    <cfRule type="expression" dxfId="79" priority="102">
      <formula>AL161="NG"</formula>
    </cfRule>
  </conditionalFormatting>
  <conditionalFormatting sqref="AL177">
    <cfRule type="expression" dxfId="78" priority="101">
      <formula>AL177="NG"</formula>
    </cfRule>
  </conditionalFormatting>
  <conditionalFormatting sqref="AL193">
    <cfRule type="expression" dxfId="77" priority="100">
      <formula>AL193="NG"</formula>
    </cfRule>
  </conditionalFormatting>
  <conditionalFormatting sqref="AL209">
    <cfRule type="expression" dxfId="76" priority="99">
      <formula>AL209="NG"</formula>
    </cfRule>
  </conditionalFormatting>
  <conditionalFormatting sqref="AL225">
    <cfRule type="expression" dxfId="75" priority="98">
      <formula>AL225="NG"</formula>
    </cfRule>
  </conditionalFormatting>
  <conditionalFormatting sqref="AL241">
    <cfRule type="expression" dxfId="74" priority="97">
      <formula>AL241="NG"</formula>
    </cfRule>
  </conditionalFormatting>
  <conditionalFormatting sqref="AL257">
    <cfRule type="expression" dxfId="73" priority="96">
      <formula>AL257="NG"</formula>
    </cfRule>
  </conditionalFormatting>
  <conditionalFormatting sqref="AL273">
    <cfRule type="expression" dxfId="72" priority="95">
      <formula>AL273="NG"</formula>
    </cfRule>
  </conditionalFormatting>
  <conditionalFormatting sqref="AL289">
    <cfRule type="expression" dxfId="71" priority="94">
      <formula>AL289="NG"</formula>
    </cfRule>
  </conditionalFormatting>
  <conditionalFormatting sqref="AL305">
    <cfRule type="expression" dxfId="70" priority="93">
      <formula>AL305="NG"</formula>
    </cfRule>
  </conditionalFormatting>
  <conditionalFormatting sqref="AL321">
    <cfRule type="expression" dxfId="69" priority="92">
      <formula>AL321="NG"</formula>
    </cfRule>
  </conditionalFormatting>
  <conditionalFormatting sqref="AL337">
    <cfRule type="expression" dxfId="68" priority="91">
      <formula>AL337="NG"</formula>
    </cfRule>
  </conditionalFormatting>
  <conditionalFormatting sqref="AH2">
    <cfRule type="expression" dxfId="67" priority="90">
      <formula>$AH$5="未達成"</formula>
    </cfRule>
  </conditionalFormatting>
  <conditionalFormatting sqref="L14:L17">
    <cfRule type="cellIs" dxfId="66" priority="67" operator="equal">
      <formula>"雨"</formula>
    </cfRule>
  </conditionalFormatting>
  <conditionalFormatting sqref="S14:S17">
    <cfRule type="cellIs" dxfId="65" priority="65" operator="equal">
      <formula>"雨"</formula>
    </cfRule>
    <cfRule type="cellIs" dxfId="64" priority="66" operator="equal">
      <formula>"休"</formula>
    </cfRule>
  </conditionalFormatting>
  <conditionalFormatting sqref="Z14:Z17">
    <cfRule type="cellIs" dxfId="63" priority="63" operator="equal">
      <formula>"雨"</formula>
    </cfRule>
    <cfRule type="cellIs" dxfId="62" priority="64" operator="equal">
      <formula>"休"</formula>
    </cfRule>
  </conditionalFormatting>
  <conditionalFormatting sqref="AD30:AD33">
    <cfRule type="cellIs" dxfId="61" priority="61" operator="equal">
      <formula>"雨"</formula>
    </cfRule>
    <cfRule type="cellIs" dxfId="60" priority="62" operator="equal">
      <formula>"休"</formula>
    </cfRule>
  </conditionalFormatting>
  <conditionalFormatting sqref="W30:W33">
    <cfRule type="cellIs" dxfId="59" priority="59" operator="equal">
      <formula>"雨"</formula>
    </cfRule>
    <cfRule type="cellIs" dxfId="58" priority="60" operator="equal">
      <formula>"休"</formula>
    </cfRule>
  </conditionalFormatting>
  <conditionalFormatting sqref="P30:P33">
    <cfRule type="cellIs" dxfId="57" priority="57" operator="equal">
      <formula>"雨"</formula>
    </cfRule>
    <cfRule type="cellIs" dxfId="56" priority="58" operator="equal">
      <formula>"休"</formula>
    </cfRule>
  </conditionalFormatting>
  <conditionalFormatting sqref="I30:I33">
    <cfRule type="cellIs" dxfId="55" priority="55" operator="equal">
      <formula>"雨"</formula>
    </cfRule>
    <cfRule type="cellIs" dxfId="54" priority="56" operator="equal">
      <formula>"休"</formula>
    </cfRule>
  </conditionalFormatting>
  <conditionalFormatting sqref="G46:G49">
    <cfRule type="cellIs" dxfId="53" priority="53" operator="equal">
      <formula>"雨"</formula>
    </cfRule>
    <cfRule type="cellIs" dxfId="52" priority="54" operator="equal">
      <formula>"休"</formula>
    </cfRule>
  </conditionalFormatting>
  <conditionalFormatting sqref="N46:N49">
    <cfRule type="cellIs" dxfId="51" priority="51" operator="equal">
      <formula>"雨"</formula>
    </cfRule>
    <cfRule type="cellIs" dxfId="50" priority="52" operator="equal">
      <formula>"休"</formula>
    </cfRule>
  </conditionalFormatting>
  <conditionalFormatting sqref="AB46:AB49">
    <cfRule type="cellIs" dxfId="49" priority="49" operator="equal">
      <formula>"雨"</formula>
    </cfRule>
    <cfRule type="cellIs" dxfId="48" priority="50" operator="equal">
      <formula>"休"</formula>
    </cfRule>
  </conditionalFormatting>
  <conditionalFormatting sqref="D62:D65">
    <cfRule type="cellIs" dxfId="47" priority="47" operator="equal">
      <formula>"雨"</formula>
    </cfRule>
    <cfRule type="cellIs" dxfId="46" priority="48" operator="equal">
      <formula>"休"</formula>
    </cfRule>
  </conditionalFormatting>
  <conditionalFormatting sqref="K62:K65">
    <cfRule type="cellIs" dxfId="45" priority="45" operator="equal">
      <formula>"雨"</formula>
    </cfRule>
    <cfRule type="cellIs" dxfId="44" priority="46" operator="equal">
      <formula>"休"</formula>
    </cfRule>
  </conditionalFormatting>
  <conditionalFormatting sqref="L62:L65">
    <cfRule type="cellIs" dxfId="43" priority="43" operator="equal">
      <formula>"雨"</formula>
    </cfRule>
    <cfRule type="cellIs" dxfId="42" priority="44" operator="equal">
      <formula>"休"</formula>
    </cfRule>
  </conditionalFormatting>
  <conditionalFormatting sqref="R62:R65">
    <cfRule type="cellIs" dxfId="41" priority="41" operator="equal">
      <formula>"雨"</formula>
    </cfRule>
    <cfRule type="cellIs" dxfId="40" priority="42" operator="equal">
      <formula>"休"</formula>
    </cfRule>
  </conditionalFormatting>
  <conditionalFormatting sqref="Y62:Y65">
    <cfRule type="cellIs" dxfId="39" priority="39" operator="equal">
      <formula>"雨"</formula>
    </cfRule>
    <cfRule type="cellIs" dxfId="38" priority="40" operator="equal">
      <formula>"休"</formula>
    </cfRule>
  </conditionalFormatting>
  <conditionalFormatting sqref="AF62:AF65">
    <cfRule type="cellIs" dxfId="37" priority="37" operator="equal">
      <formula>"雨"</formula>
    </cfRule>
    <cfRule type="cellIs" dxfId="36" priority="38" operator="equal">
      <formula>"休"</formula>
    </cfRule>
  </conditionalFormatting>
  <conditionalFormatting sqref="H78:H81">
    <cfRule type="cellIs" dxfId="35" priority="35" operator="equal">
      <formula>"雨"</formula>
    </cfRule>
    <cfRule type="cellIs" dxfId="34" priority="36" operator="equal">
      <formula>"休"</formula>
    </cfRule>
  </conditionalFormatting>
  <conditionalFormatting sqref="O78:O81">
    <cfRule type="cellIs" dxfId="33" priority="33" operator="equal">
      <formula>"雨"</formula>
    </cfRule>
    <cfRule type="cellIs" dxfId="32" priority="34" operator="equal">
      <formula>"休"</formula>
    </cfRule>
  </conditionalFormatting>
  <conditionalFormatting sqref="V78:V81">
    <cfRule type="cellIs" dxfId="31" priority="31" operator="equal">
      <formula>"雨"</formula>
    </cfRule>
    <cfRule type="cellIs" dxfId="30" priority="32" operator="equal">
      <formula>"休"</formula>
    </cfRule>
  </conditionalFormatting>
  <conditionalFormatting sqref="AC78:AC81">
    <cfRule type="cellIs" dxfId="29" priority="29" operator="equal">
      <formula>"雨"</formula>
    </cfRule>
    <cfRule type="cellIs" dxfId="28" priority="30" operator="equal">
      <formula>"休"</formula>
    </cfRule>
  </conditionalFormatting>
  <conditionalFormatting sqref="F94:F97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94:T97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A94:AA97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J110:J113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Q110:Q113">
    <cfRule type="cellIs" dxfId="19" priority="19" operator="equal">
      <formula>"雨"</formula>
    </cfRule>
    <cfRule type="cellIs" dxfId="18" priority="20" operator="equal">
      <formula>"休"</formula>
    </cfRule>
  </conditionalFormatting>
  <conditionalFormatting sqref="X110:X113">
    <cfRule type="cellIs" dxfId="17" priority="17" operator="equal">
      <formula>"雨"</formula>
    </cfRule>
    <cfRule type="cellIs" dxfId="16" priority="18" operator="equal">
      <formula>"休"</formula>
    </cfRule>
  </conditionalFormatting>
  <conditionalFormatting sqref="AE110:AE113">
    <cfRule type="cellIs" dxfId="15" priority="15" operator="equal">
      <formula>"雨"</formula>
    </cfRule>
    <cfRule type="cellIs" dxfId="14" priority="16" operator="equal">
      <formula>"休"</formula>
    </cfRule>
  </conditionalFormatting>
  <conditionalFormatting sqref="H126:H129">
    <cfRule type="cellIs" dxfId="13" priority="13" operator="equal">
      <formula>"雨"</formula>
    </cfRule>
    <cfRule type="cellIs" dxfId="12" priority="14" operator="equal">
      <formula>"休"</formula>
    </cfRule>
  </conditionalFormatting>
  <conditionalFormatting sqref="O126:O129">
    <cfRule type="cellIs" dxfId="11" priority="11" operator="equal">
      <formula>"雨"</formula>
    </cfRule>
    <cfRule type="cellIs" dxfId="10" priority="12" operator="equal">
      <formula>"休"</formula>
    </cfRule>
  </conditionalFormatting>
  <conditionalFormatting sqref="V126:V129">
    <cfRule type="cellIs" dxfId="9" priority="9" operator="equal">
      <formula>"雨"</formula>
    </cfRule>
    <cfRule type="cellIs" dxfId="8" priority="10" operator="equal">
      <formula>"休"</formula>
    </cfRule>
  </conditionalFormatting>
  <conditionalFormatting sqref="AC126:AC129">
    <cfRule type="cellIs" dxfId="7" priority="7" operator="equal">
      <formula>"雨"</formula>
    </cfRule>
    <cfRule type="cellIs" dxfId="6" priority="8" operator="equal">
      <formula>"休"</formula>
    </cfRule>
  </conditionalFormatting>
  <conditionalFormatting sqref="L142:L145">
    <cfRule type="cellIs" dxfId="5" priority="5" operator="equal">
      <formula>"雨"</formula>
    </cfRule>
    <cfRule type="cellIs" dxfId="4" priority="6" operator="equal">
      <formula>"休"</formula>
    </cfRule>
  </conditionalFormatting>
  <conditionalFormatting sqref="S142:S145">
    <cfRule type="cellIs" dxfId="3" priority="3" operator="equal">
      <formula>"雨"</formula>
    </cfRule>
    <cfRule type="cellIs" dxfId="2" priority="4" operator="equal">
      <formula>"休"</formula>
    </cfRule>
  </conditionalFormatting>
  <conditionalFormatting sqref="Z142:Z145">
    <cfRule type="cellIs" dxfId="1" priority="1" operator="equal">
      <formula>"雨"</formula>
    </cfRule>
    <cfRule type="cellIs" dxfId="0" priority="2" operator="equal">
      <formula>"休"</formula>
    </cfRule>
  </conditionalFormatting>
  <dataValidations count="3">
    <dataValidation type="list" allowBlank="1" showInputMessage="1" showErrorMessage="1" sqref="AB158:AG159 Y46:AD47 C174:AG175 C334:AG335 I62:N63 M78:R79 AF46:AG47 AE94:AG95 H110:M111 L126:Q127 AE142:AG143 C190:AG191 C206:AG207 C222:AG223 C238:AG239 C254:AG255 C270:AG271 C286:AG287 C302:AG303 C318:AG319 C14:AG15 AB30:AG31 G30:K31 K46:P47 N30:R31 T30:Y31 W62:AB63 C30:D31 C46:I47 C62:G63 AD62:AG63 R46:W47 C78:D79 T78:Y79 J142:O143 P62:U63 F78:K79 AA78:AG79 J94:O95 C94:H95 Q94:V95 AC110:AG111 O110:T111 C110:F111 C126:C127 X94:AC95 V110:AA111 E126:J127 S126:X127 Z126:AG127 C142:H143 Q142:V143 C158:E159 G158:L159 N158:S159 U158:Z159 X142:AC143">
      <formula1>"休"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64:AG65 Z30:AA31 L30:M31 C16:AG17 H62:H63 O62:O63 AC62:AC63 AE46:AE47 E78:E79 S78:S79 L78:L79 C48:AG49 I94:I95 P94:P95 W94:W95 C128:AG129 G110:G111 N110:N111 U110:U111 C80:AG81 D126:D127 K126:K127 R126:R127 C96:AG97 I142:I143 P142:P143 W142:W143 C112:AG113 F158:F159 M158:M159 T158:T159 C160:AG161 S30:S31 J46:J47 Q46:Q47 X46:X47 C32:AG33 C144:AG145">
      <formula1>"休,雨"</formula1>
    </dataValidation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記入例</vt:lpstr>
      <vt:lpstr>記入例!Print_Area</vt:lpstr>
      <vt:lpstr>様式!Print_Area</vt:lpstr>
      <vt:lpstr>記入例!Print_Titles</vt:lpstr>
      <vt:lpstr>様式!Print_Titles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福岡県</cp:lastModifiedBy>
  <cp:lastPrinted>2024-07-22T06:49:36Z</cp:lastPrinted>
  <dcterms:created xsi:type="dcterms:W3CDTF">2018-12-07T04:03:56Z</dcterms:created>
  <dcterms:modified xsi:type="dcterms:W3CDTF">2025-07-15T07:33:21Z</dcterms:modified>
</cp:coreProperties>
</file>