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210.上下水道部\05.上下水道部 総務\20230225 経営比較分析表\経営比較分析表\"/>
    </mc:Choice>
  </mc:AlternateContent>
  <workbookProtection workbookAlgorithmName="SHA-512" workbookHashValue="yEhpeXDT1SNN7SuFxKaqLvuFXj1UR3aAxNuvzeKR/EJQ1b/rCF7eQrZGz5tIT1wspGBQgXoCaSzRaNol9qvhGg==" workbookSaltValue="FF15J85pqJm0eNM5vZ0PNg==" workbookSpinCount="100000" lockStructure="1"/>
  <bookViews>
    <workbookView xWindow="0" yWindow="0" windowWidth="15680" windowHeight="59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<sst xmlns="http://schemas.openxmlformats.org/spreadsheetml/2006/main" count="236" uniqueCount="120">
  <si>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</si>
  <si>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</si>
  <si>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</si>
  <si>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</si>
  <si>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</si>
  <si>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</si>
  <si>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</si>
  <si>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</si>
  <si>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</si>
  <si>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</si>
  <si>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</si>
  <si>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</si>
  <si>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</si>
  <si>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</si>
  <si>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</si>
  <si>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</si>
  <si>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</si>
  <si>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</si>
  <si>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</si>
  <si>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</si>
  <si>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</si>
  <si>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</si>
  <si>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</si>
  <si>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</si>
  <si>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</si>
  <si>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</si>
  <si>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</si>
  <si>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</si>
  <si>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</si>
  <si>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</si>
  <si>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</si>
  <si>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</si>
  <si>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</si>
  <si>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</si>
  <si>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</si>
  <si>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</si>
  <si>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</si>
  <si>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</si>
  <si>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</si>
  <si>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</si>
  <si>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</si>
  <si>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</si>
  <si>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</si>
  <si>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</si>
  <si>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</si>
  <si>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</si>
  <si>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</si>
  <si>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</si>
  <si>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</si>
  <si>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</si>
  <si>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</si>
  <si>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</si>
  <si>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</si>
  <si>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</si>
  <si>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</si>
  <si>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</si>
  <si>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</si>
  <si>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</si>
  <si>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</si>
  <si>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</si>
  <si>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</si>
  <si>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</si>
  <si>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</si>
  <si>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</si>
  <si>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</si>
  <si>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</si>
  <si>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</si>
  <si>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</si>
  <si>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</si>
  <si>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</si>
  <si>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</si>
  <si>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</si>
  <si>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</si>
  <si>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</si>
  <si>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</si>
  <si>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</si>
  <si>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</si>
  <si>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</si>
  <si>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</si>
  <si>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</si>
  <si>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</si>
  <si>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</si>
  <si>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</si>
  <si>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</si>
  <si>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</si>
  <si>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</si>
  <si>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</si>
  <si>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</si>
  <si>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</si>
  <si>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</si>
  <si>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</si>
  <si>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</si>
  <si>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</si>
  <si>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</si>
  <si>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</si>
  <si>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</si>
  <si>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</si>
  <si>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</si>
  <si>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</si>
  <si>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</si>
  <si>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</si>
  <si>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</si>
  <si>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</si>
  <si>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</si>
  <si>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</si>
  <si>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</si>
  <si>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</si>
  <si>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</si>
  <si>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</si>
  <si>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</si>
  <si>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</si>
  <si>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</si>
  <si>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</si>
  <si>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</si>
  <si>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</si>
  <si>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</si>
  <si>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</si>
  <si>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26年度まで新規整備を実施してきたため、企業債（地方債）の負担が大きい状況であるが、整備終了後は、健全性・効率性を示す指標は改善傾向がみられるものの、今後も水洗化の向上等の取組みにより更なる改善に努めていく必要がある。
　また、将来的には、人口減少により使用料収入の減少が見込まれ、施設の老朽化への対応も必要となってくることから、経営環境は厳しさを増していくため、経営の効率化を進める必要がある。</t>
    <phoneticPr fontId="4"/>
  </si>
  <si>
    <t xml:space="preserve"> 供用開始が最も早い地区で平成10年から供用開始のため、管渠老朽化率は0となっている。しかし、処理場設備については老朽化による更新が必要な時期がきており、今後は更新需要が増加していくものと思われる。そのような中で、令和2年度に策定した中長期的な費用の平準化を配慮した改築計画である「最適整備構想」に基づき、今後の農業集落排水事業の在り方を検討していく予定である。</t>
    <phoneticPr fontId="4"/>
  </si>
  <si>
    <t>　本市の農業集落排水事業は、類似団体の平均と比べて、厳しい状況にある。
⑧水洗化率
　新規区域の供用開始後、接続世帯の増加により、近年は上昇傾向であり令和3年度末にて86%を超えている。今後も水洗化率向上に向け、取り組んでいく必要がある。</t>
    <rPh sb="103" eb="10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</si>
</sst>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6C-42AE-BA2E-1EFC540534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D6C-42AE-BA2E-1EFC540534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56.7</c:v>
                </c:pt>
                <c:pt idx="1">
                  <c:v>56.4</c:v>
                </c:pt>
                <c:pt idx="2">
                  <c:v>54.47</c:v>
                </c:pt>
                <c:pt idx="3">
                  <c:v>55.06</c:v>
                </c:pt>
                <c:pt idx="4">
                  <c:v>54.32</c:v>
                </c:pt>
              </c:numCache>
            </c:numRef>
          </c:val>
          <c:extLst>
            <c:ext xmlns:c16="http://schemas.microsoft.com/office/drawing/2014/chart" uri="{C3380CC4-5D6E-409C-BE32-E72D297353CC}">
              <c16:uniqueId val="{00000000-F964-4063-8A86-7CD30D2DC1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964-4063-8A86-7CD30D2DC1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83.05</c:v>
                </c:pt>
                <c:pt idx="1">
                  <c:v>83.62</c:v>
                </c:pt>
                <c:pt idx="2">
                  <c:v>84.63</c:v>
                </c:pt>
                <c:pt idx="3">
                  <c:v>85.65</c:v>
                </c:pt>
                <c:pt idx="4">
                  <c:v>86.25</c:v>
                </c:pt>
              </c:numCache>
            </c:numRef>
          </c:val>
          <c:extLst>
            <c:ext xmlns:c16="http://schemas.microsoft.com/office/drawing/2014/chart" uri="{C3380CC4-5D6E-409C-BE32-E72D297353CC}">
              <c16:uniqueId val="{00000000-A780-45CA-AB0F-C216B0232C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780-45CA-AB0F-C216B0232C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101.02</c:v>
                </c:pt>
                <c:pt idx="1">
                  <c:v>99.4</c:v>
                </c:pt>
                <c:pt idx="2">
                  <c:v>100</c:v>
                </c:pt>
                <c:pt idx="3">
                  <c:v>99.67</c:v>
                </c:pt>
                <c:pt idx="4">
                  <c:v>99</c:v>
                </c:pt>
              </c:numCache>
            </c:numRef>
          </c:val>
          <c:extLst>
            <c:ext xmlns:c16="http://schemas.microsoft.com/office/drawing/2014/chart" uri="{C3380CC4-5D6E-409C-BE32-E72D297353CC}">
              <c16:uniqueId val="{00000000-0F7C-4997-BA80-8FADA88FB9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7C-4997-BA80-8FADA88FB9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B-4D4F-BCB8-6A222A278C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B-4D4F-BCB8-6A222A278C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9-4CD4-B064-70B0CA4DB6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9-4CD4-B064-70B0CA4DB6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C-4B31-BB8E-699FAE30C4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C-4B31-BB8E-699FAE30C4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4D-40BE-AFC2-51FFCCAA91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D-40BE-AFC2-51FFCCAA91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1936.85</c:v>
                </c:pt>
                <c:pt idx="4" formatCode="#,##0.00;&quot;△&quot;#,##0.00;&quot;-&quot;">
                  <c:v>1804.43</c:v>
                </c:pt>
              </c:numCache>
            </c:numRef>
          </c:val>
          <c:extLst>
            <c:ext xmlns:c16="http://schemas.microsoft.com/office/drawing/2014/chart" uri="{C3380CC4-5D6E-409C-BE32-E72D297353CC}">
              <c16:uniqueId val="{00000000-E428-4D4E-A74B-C18708570B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428-4D4E-A74B-C18708570B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84.68</c:v>
                </c:pt>
                <c:pt idx="1">
                  <c:v>73.13</c:v>
                </c:pt>
                <c:pt idx="2">
                  <c:v>72.42</c:v>
                </c:pt>
                <c:pt idx="3">
                  <c:v>57.18</c:v>
                </c:pt>
                <c:pt idx="4">
                  <c:v>64.63</c:v>
                </c:pt>
              </c:numCache>
            </c:numRef>
          </c:val>
          <c:extLst>
            <c:ext xmlns:c16="http://schemas.microsoft.com/office/drawing/2014/chart" uri="{C3380CC4-5D6E-409C-BE32-E72D297353CC}">
              <c16:uniqueId val="{00000000-EB89-430A-99FC-A01339016D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B89-430A-99FC-A01339016D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171.31</c:v>
                </c:pt>
                <c:pt idx="1">
                  <c:v>195.31</c:v>
                </c:pt>
                <c:pt idx="2">
                  <c:v>204.11</c:v>
                </c:pt>
                <c:pt idx="3">
                  <c:v>253.56</c:v>
                </c:pt>
                <c:pt idx="4">
                  <c:v>225.43</c:v>
                </c:pt>
              </c:numCache>
            </c:numRef>
          </c:val>
          <c:extLst>
            <c:ext xmlns:c16="http://schemas.microsoft.com/office/drawing/2014/chart" uri="{C3380CC4-5D6E-409C-BE32-E72D297353CC}">
              <c16:uniqueId val="{00000000-7E87-4176-8CE1-CB4C5A2569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E87-4176-8CE1-CB4C5A2569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70" zoomScaleNormal="70" workbookViewId="0">
      <selection activeCell="CA16" sqref="CA1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福岡県　久留米市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303052</v>
      </c>
      <c r="AM8" s="46"/>
      <c r="AN8" s="46"/>
      <c r="AO8" s="46"/>
      <c r="AP8" s="46"/>
      <c r="AQ8" s="46"/>
      <c r="AR8" s="46"/>
      <c r="AS8" s="46"/>
      <c r="AT8" s="45">
        <f>データ!T6</f>
        <v>229.96</v>
      </c>
      <c r="AU8" s="45"/>
      <c r="AV8" s="45"/>
      <c r="AW8" s="45"/>
      <c r="AX8" s="45"/>
      <c r="AY8" s="45"/>
      <c r="AZ8" s="45"/>
      <c r="BA8" s="45"/>
      <c r="BB8" s="45">
        <f>データ!U6</f>
        <v>1317.85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1.71</v>
      </c>
      <c r="Q10" s="45"/>
      <c r="R10" s="45"/>
      <c r="S10" s="45"/>
      <c r="T10" s="45"/>
      <c r="U10" s="45"/>
      <c r="V10" s="45"/>
      <c r="W10" s="45">
        <f>データ!Q6</f>
        <v>100</v>
      </c>
      <c r="X10" s="45"/>
      <c r="Y10" s="45"/>
      <c r="Z10" s="45"/>
      <c r="AA10" s="45"/>
      <c r="AB10" s="45"/>
      <c r="AC10" s="45"/>
      <c r="AD10" s="46">
        <f>データ!R6</f>
        <v>3740</v>
      </c>
      <c r="AE10" s="46"/>
      <c r="AF10" s="46"/>
      <c r="AG10" s="46"/>
      <c r="AH10" s="46"/>
      <c r="AI10" s="46"/>
      <c r="AJ10" s="46"/>
      <c r="AK10" s="2"/>
      <c r="AL10" s="46">
        <f>データ!V6</f>
        <v>5180</v>
      </c>
      <c r="AM10" s="46"/>
      <c r="AN10" s="46"/>
      <c r="AO10" s="46"/>
      <c r="AP10" s="46"/>
      <c r="AQ10" s="46"/>
      <c r="AR10" s="46"/>
      <c r="AS10" s="46"/>
      <c r="AT10" s="45">
        <f>データ!W6</f>
        <v>1.93</v>
      </c>
      <c r="AU10" s="45"/>
      <c r="AV10" s="45"/>
      <c r="AW10" s="45"/>
      <c r="AX10" s="45"/>
      <c r="AY10" s="45"/>
      <c r="AZ10" s="45"/>
      <c r="BA10" s="45"/>
      <c r="BB10" s="45">
        <f>データ!X6</f>
        <v>2683.94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TbkXg4SNUma3wbFEFng7RQEwlZhU9i79vvycoCP13973SAvrG2zww11ZO0Byus+73Fw3o30TAlMcsrF2uEJ5bg==" saltValue="O1kxyCFBcaAAWQIAnVO4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402036</v>
      </c>
      <c r="D6" s="19">
        <f t="shared" si="3"/>
        <v>47</v>
      </c>
      <c r="E6" s="19">
        <f t="shared" si="3"/>
        <v>17</v>
      </c>
      <c r="F6" s="19">
        <f t="shared" si="3"/>
        <v>5</v>
      </c>
      <c r="G6" s="19">
        <f t="shared" si="3"/>
        <v>0</v>
      </c>
      <c r="H6" s="19" t="str">
        <f t="shared" si="3"/>
        <v>福岡県　久留米市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1.71</v>
      </c>
      <c r="Q6" s="20">
        <f t="shared" si="3"/>
        <v>100</v>
      </c>
      <c r="R6" s="20">
        <f t="shared" si="3"/>
        <v>3740</v>
      </c>
      <c r="S6" s="20">
        <f t="shared" si="3"/>
        <v>303052</v>
      </c>
      <c r="T6" s="20">
        <f t="shared" si="3"/>
        <v>229.96</v>
      </c>
      <c r="U6" s="20">
        <f t="shared" si="3"/>
        <v>1317.85</v>
      </c>
      <c r="V6" s="20">
        <f t="shared" si="3"/>
        <v>5180</v>
      </c>
      <c r="W6" s="20">
        <f t="shared" si="3"/>
        <v>1.93</v>
      </c>
      <c r="X6" s="20">
        <f t="shared" si="3"/>
        <v>2683.94</v>
      </c>
      <c r="Y6" s="21">
        <f>IF(Y7="",NA(),Y7)</f>
        <v>101.02</v>
      </c>
      <c r="Z6" s="21">
        <f t="shared" ref="Z6:AH6" si="4">IF(Z7="",NA(),Z7)</f>
        <v>99.4</v>
      </c>
      <c r="AA6" s="21">
        <f t="shared" si="4"/>
        <v>100</v>
      </c>
      <c r="AB6" s="21">
        <f t="shared" si="4"/>
        <v>99.67</v>
      </c>
      <c r="AC6" s="21">
        <f t="shared" si="4"/>
        <v>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1936.85</v>
      </c>
      <c r="BJ6" s="21">
        <f t="shared" si="7"/>
        <v>1804.43</v>
      </c>
      <c r="BK6" s="21">
        <f t="shared" si="7"/>
        <v>855.8</v>
      </c>
      <c r="BL6" s="21">
        <f t="shared" si="7"/>
        <v>789.46</v>
      </c>
      <c r="BM6" s="21">
        <f t="shared" si="7"/>
        <v>826.83</v>
      </c>
      <c r="BN6" s="21">
        <f t="shared" si="7"/>
        <v>867.83</v>
      </c>
      <c r="BO6" s="21">
        <f t="shared" si="7"/>
        <v>791.76</v>
      </c>
      <c r="BP6" s="20" t="str">
        <f>IF(BP7="","",IF(BP7="-","【-】","【"&amp;SUBSTITUTE(TEXT(BP7,"#,##0.00"),"-","△")&amp;"】"))</f>
        <v>【786.37】</v>
      </c>
      <c r="BQ6" s="21">
        <f>IF(BQ7="",NA(),BQ7)</f>
        <v>84.68</v>
      </c>
      <c r="BR6" s="21">
        <f t="shared" ref="BR6:BZ6" si="8">IF(BR7="",NA(),BR7)</f>
        <v>73.13</v>
      </c>
      <c r="BS6" s="21">
        <f t="shared" si="8"/>
        <v>72.42</v>
      </c>
      <c r="BT6" s="21">
        <f t="shared" si="8"/>
        <v>57.18</v>
      </c>
      <c r="BU6" s="21">
        <f t="shared" si="8"/>
        <v>64.63</v>
      </c>
      <c r="BV6" s="21">
        <f t="shared" si="8"/>
        <v>59.8</v>
      </c>
      <c r="BW6" s="21">
        <f t="shared" si="8"/>
        <v>57.77</v>
      </c>
      <c r="BX6" s="21">
        <f t="shared" si="8"/>
        <v>57.31</v>
      </c>
      <c r="BY6" s="21">
        <f t="shared" si="8"/>
        <v>57.08</v>
      </c>
      <c r="BZ6" s="21">
        <f t="shared" si="8"/>
        <v>56.26</v>
      </c>
      <c r="CA6" s="20" t="str">
        <f>IF(CA7="","",IF(CA7="-","【-】","【"&amp;SUBSTITUTE(TEXT(CA7,"#,##0.00"),"-","△")&amp;"】"))</f>
        <v>【60.65】</v>
      </c>
      <c r="CB6" s="21">
        <f>IF(CB7="",NA(),CB7)</f>
        <v>171.31</v>
      </c>
      <c r="CC6" s="21">
        <f t="shared" ref="CC6:CK6" si="9">IF(CC7="",NA(),CC7)</f>
        <v>195.31</v>
      </c>
      <c r="CD6" s="21">
        <f t="shared" si="9"/>
        <v>204.11</v>
      </c>
      <c r="CE6" s="21">
        <f t="shared" si="9"/>
        <v>253.56</v>
      </c>
      <c r="CF6" s="21">
        <f t="shared" si="9"/>
        <v>225.43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56.7</v>
      </c>
      <c r="CN6" s="21">
        <f t="shared" ref="CN6:CV6" si="10">IF(CN7="",NA(),CN7)</f>
        <v>56.4</v>
      </c>
      <c r="CO6" s="21">
        <f t="shared" si="10"/>
        <v>54.47</v>
      </c>
      <c r="CP6" s="21">
        <f t="shared" si="10"/>
        <v>55.06</v>
      </c>
      <c r="CQ6" s="21">
        <f t="shared" si="10"/>
        <v>54.32</v>
      </c>
      <c r="CR6" s="21">
        <f t="shared" si="10"/>
        <v>51.75</v>
      </c>
      <c r="CS6" s="21">
        <f t="shared" si="10"/>
        <v>50.68</v>
      </c>
      <c r="CT6" s="21">
        <f t="shared" si="10"/>
        <v>50.14</v>
      </c>
      <c r="CU6" s="21">
        <f t="shared" si="10"/>
        <v>54.83</v>
      </c>
      <c r="CV6" s="21">
        <f t="shared" si="10"/>
        <v>66.53</v>
      </c>
      <c r="CW6" s="20" t="str">
        <f>IF(CW7="","",IF(CW7="-","【-】","【"&amp;SUBSTITUTE(TEXT(CW7,"#,##0.00"),"-","△")&amp;"】"))</f>
        <v>【61.14】</v>
      </c>
      <c r="CX6" s="21">
        <f>IF(CX7="",NA(),CX7)</f>
        <v>83.05</v>
      </c>
      <c r="CY6" s="21">
        <f t="shared" ref="CY6:DG6" si="11">IF(CY7="",NA(),CY7)</f>
        <v>83.62</v>
      </c>
      <c r="CZ6" s="21">
        <f t="shared" si="11"/>
        <v>84.63</v>
      </c>
      <c r="DA6" s="21">
        <f t="shared" si="11"/>
        <v>85.65</v>
      </c>
      <c r="DB6" s="21">
        <f t="shared" si="11"/>
        <v>86.25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402036</v>
      </c>
      <c r="D7" s="23">
        <v>47</v>
      </c>
      <c r="E7" s="23">
        <v>17</v>
      </c>
      <c r="F7" s="23">
        <v>5</v>
      </c>
      <c r="G7" s="23">
        <v>0</v>
      </c>
      <c r="H7" s="23" t="s">
        <v>98</v>
      </c>
      <c r="I7" s="23" t="s">
        <v>99</v>
      </c>
      <c r="J7" s="23" t="s">
        <v>100</v>
      </c>
      <c r="K7" s="23" t="s">
        <v>101</v>
      </c>
      <c r="L7" s="23" t="s">
        <v>102</v>
      </c>
      <c r="M7" s="23" t="s">
        <v>103</v>
      </c>
      <c r="N7" s="24" t="s">
        <v>104</v>
      </c>
      <c r="O7" s="24" t="s">
        <v>105</v>
      </c>
      <c r="P7" s="24">
        <v>1.71</v>
      </c>
      <c r="Q7" s="24">
        <v>100</v>
      </c>
      <c r="R7" s="24">
        <v>3740</v>
      </c>
      <c r="S7" s="24">
        <v>303052</v>
      </c>
      <c r="T7" s="24">
        <v>229.96</v>
      </c>
      <c r="U7" s="24">
        <v>1317.85</v>
      </c>
      <c r="V7" s="24">
        <v>5180</v>
      </c>
      <c r="W7" s="24">
        <v>1.93</v>
      </c>
      <c r="X7" s="24">
        <v>2683.94</v>
      </c>
      <c r="Y7" s="24">
        <v>101.02</v>
      </c>
      <c r="Z7" s="24">
        <v>99.4</v>
      </c>
      <c r="AA7" s="24">
        <v>100</v>
      </c>
      <c r="AB7" s="24">
        <v>99.67</v>
      </c>
      <c r="AC7" s="24">
        <v>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1936.85</v>
      </c>
      <c r="BJ7" s="24">
        <v>1804.43</v>
      </c>
      <c r="BK7" s="24">
        <v>855.8</v>
      </c>
      <c r="BL7" s="24">
        <v>789.46</v>
      </c>
      <c r="BM7" s="24">
        <v>826.83</v>
      </c>
      <c r="BN7" s="24">
        <v>867.83</v>
      </c>
      <c r="BO7" s="24">
        <v>791.76</v>
      </c>
      <c r="BP7" s="24">
        <v>786.37</v>
      </c>
      <c r="BQ7" s="24">
        <v>84.68</v>
      </c>
      <c r="BR7" s="24">
        <v>73.13</v>
      </c>
      <c r="BS7" s="24">
        <v>72.42</v>
      </c>
      <c r="BT7" s="24">
        <v>57.18</v>
      </c>
      <c r="BU7" s="24">
        <v>64.63</v>
      </c>
      <c r="BV7" s="24">
        <v>59.8</v>
      </c>
      <c r="BW7" s="24">
        <v>57.77</v>
      </c>
      <c r="BX7" s="24">
        <v>57.31</v>
      </c>
      <c r="BY7" s="24">
        <v>57.08</v>
      </c>
      <c r="BZ7" s="24">
        <v>56.26</v>
      </c>
      <c r="CA7" s="24">
        <v>60.65</v>
      </c>
      <c r="CB7" s="24">
        <v>171.31</v>
      </c>
      <c r="CC7" s="24">
        <v>195.31</v>
      </c>
      <c r="CD7" s="24">
        <v>204.11</v>
      </c>
      <c r="CE7" s="24">
        <v>253.56</v>
      </c>
      <c r="CF7" s="24">
        <v>225.43</v>
      </c>
      <c r="CG7" s="24">
        <v>263.76</v>
      </c>
      <c r="CH7" s="24">
        <v>274.35000000000002</v>
      </c>
      <c r="CI7" s="24">
        <v>273.52</v>
      </c>
      <c r="CJ7" s="24">
        <v>274.99</v>
      </c>
      <c r="CK7" s="24">
        <v>282.08999999999997</v>
      </c>
      <c r="CL7" s="24">
        <v>256.97000000000003</v>
      </c>
      <c r="CM7" s="24">
        <v>56.7</v>
      </c>
      <c r="CN7" s="24">
        <v>56.4</v>
      </c>
      <c r="CO7" s="24">
        <v>54.47</v>
      </c>
      <c r="CP7" s="24">
        <v>55.06</v>
      </c>
      <c r="CQ7" s="24">
        <v>54.32</v>
      </c>
      <c r="CR7" s="24">
        <v>51.75</v>
      </c>
      <c r="CS7" s="24">
        <v>50.68</v>
      </c>
      <c r="CT7" s="24">
        <v>50.14</v>
      </c>
      <c r="CU7" s="24">
        <v>54.83</v>
      </c>
      <c r="CV7" s="24">
        <v>66.53</v>
      </c>
      <c r="CW7" s="24">
        <v>61.14</v>
      </c>
      <c r="CX7" s="24">
        <v>83.05</v>
      </c>
      <c r="CY7" s="24">
        <v>83.62</v>
      </c>
      <c r="CZ7" s="24">
        <v>84.63</v>
      </c>
      <c r="DA7" s="24">
        <v>85.65</v>
      </c>
      <c r="DB7" s="24">
        <v>86.25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dcterms:created xsi:type="dcterms:W3CDTF">2023-01-13T00:04:07Z</dcterms:created>
  <dcterms:modified xsi:type="dcterms:W3CDTF">2023-01-27T08:29:02Z</dcterms:modified>
  <cp:category/>
</cp:coreProperties>
</file>