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7635" tabRatio="536" activeTab="2"/>
  </bookViews>
  <sheets>
    <sheet name="設計書" sheetId="1" r:id="rId1"/>
    <sheet name="設計書明細（本館）" sheetId="2" r:id="rId2"/>
    <sheet name="設計書明細（西別館）" sheetId="3" r:id="rId3"/>
    <sheet name="×予算要求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hrthreghqehg">'[1]リスト'!$D$106:$D$115</definedName>
    <definedName name="_xlnm.Print_Area" localSheetId="0">'設計書'!$A$1:$K$54</definedName>
    <definedName name="_xlnm.Print_Area" localSheetId="2">'設計書明細（西別館）'!$A$1:$M$130</definedName>
    <definedName name="_xlnm.Print_Area" localSheetId="1">'設計書明細（本館）'!$A$1:$M$150</definedName>
    <definedName name="エレベーター">#REF!</definedName>
    <definedName name="フロアマット" localSheetId="0">'[2]リスト'!#REF!</definedName>
    <definedName name="フロアマット">#REF!</definedName>
    <definedName name="ゆｆｖｆｙ">'[1]リスト'!$E$106</definedName>
    <definedName name="会議室" localSheetId="0">'[2]リスト'!#REF!</definedName>
    <definedName name="会議室">#REF!</definedName>
    <definedName name="階段" localSheetId="0">'[2]リスト'!#REF!</definedName>
    <definedName name="階段">#REF!</definedName>
    <definedName name="喫煙スペース" localSheetId="0">'[2]リスト'!#REF!</definedName>
    <definedName name="喫煙スペース">#REF!</definedName>
    <definedName name="区分1" localSheetId="0">'[2]リスト'!$A$3:$A$13</definedName>
    <definedName name="区分1">#REF!</definedName>
    <definedName name="区分2" localSheetId="0">'[2]リスト'!$A$17:$A$28</definedName>
    <definedName name="区分2">#REF!</definedName>
    <definedName name="区分3" localSheetId="0">'[2]リスト'!$A$32:$A$37</definedName>
    <definedName name="区分3">#REF!</definedName>
    <definedName name="区分4" localSheetId="0">'[2]リスト'!$A$45:$A$56</definedName>
    <definedName name="区分4">#REF!</definedName>
    <definedName name="区分5" localSheetId="0">'[2]リスト'!$A$60:$A$69</definedName>
    <definedName name="区分5">#REF!</definedName>
    <definedName name="区分6" localSheetId="0">'[2]リスト'!$A$78</definedName>
    <definedName name="区分6">#REF!</definedName>
    <definedName name="区分7" localSheetId="0">'[2]リスト'!$A$92:$A$94</definedName>
    <definedName name="区分7">#REF!</definedName>
    <definedName name="区分8" localSheetId="0">'[2]リスト'!$A$106:$A$110</definedName>
    <definedName name="区分8">#REF!</definedName>
    <definedName name="玄関ホール">#REF!</definedName>
    <definedName name="硬質床_浴室シャワーブース内" localSheetId="0">'[2]リスト'!#REF!</definedName>
    <definedName name="硬質床_浴室シャワーブース内">#REF!</definedName>
    <definedName name="作業内容1" localSheetId="0">'[2]リスト'!$C$3:$C$7</definedName>
    <definedName name="作業内容1">#REF!</definedName>
    <definedName name="作業内容2" localSheetId="0">'[2]リスト'!$C$17:$C$28</definedName>
    <definedName name="作業内容2">#REF!</definedName>
    <definedName name="作業内容3" localSheetId="0">'[2]リスト'!$C$32:$C$37</definedName>
    <definedName name="作業内容3">#REF!</definedName>
    <definedName name="作業内容4" localSheetId="0">'[2]リスト'!$C$45:$C$49</definedName>
    <definedName name="作業内容4">#REF!</definedName>
    <definedName name="作業内容5" localSheetId="0">'[2]リスト'!$B$60:$B$74</definedName>
    <definedName name="作業内容5">#REF!</definedName>
    <definedName name="作業内容6" localSheetId="0">'[2]リスト'!$B$78:$B$80</definedName>
    <definedName name="作業内容6">#REF!</definedName>
    <definedName name="作業内容7" localSheetId="0">'[2]リスト'!$B$92</definedName>
    <definedName name="作業内容7">#REF!</definedName>
    <definedName name="作業内容8" localSheetId="0">'[2]リスト'!$B$106:$B$107</definedName>
    <definedName name="作業内容8">#REF!</definedName>
    <definedName name="作業部位5" localSheetId="0">'[2]リスト'!$C$60:$C$62</definedName>
    <definedName name="作業部位5">#REF!</definedName>
    <definedName name="事務室" localSheetId="0">'[2]リスト'!#REF!</definedName>
    <definedName name="事務室">#REF!</definedName>
    <definedName name="床種別1" localSheetId="0">'[2]リスト'!$B$3:$B$11</definedName>
    <definedName name="床種別1">#REF!</definedName>
    <definedName name="床種別4" localSheetId="0">'[2]リスト'!$B$45:$B$50</definedName>
    <definedName name="床種別4">#REF!</definedName>
    <definedName name="食堂" localSheetId="0">'[2]リスト'!#REF!</definedName>
    <definedName name="食堂">#REF!</definedName>
    <definedName name="清掃周期1" localSheetId="0">'[2]リスト'!$D$3:$D$12</definedName>
    <definedName name="清掃周期1">#REF!</definedName>
    <definedName name="清掃周期2" localSheetId="0">'[2]リスト'!$D$17:$D$26</definedName>
    <definedName name="清掃周期2">#REF!</definedName>
    <definedName name="清掃周期3" localSheetId="0">'[2]リスト'!$D$32:$D$41</definedName>
    <definedName name="清掃周期3">#REF!</definedName>
    <definedName name="清掃周期4" localSheetId="0">'[2]リスト'!$D$45:$D$54</definedName>
    <definedName name="清掃周期4">#REF!</definedName>
    <definedName name="清掃周期5" localSheetId="0">'[2]リスト'!$D$60:$D$69</definedName>
    <definedName name="清掃周期5">#REF!</definedName>
    <definedName name="清掃周期6" localSheetId="0">'[2]リスト'!$D$78:$D$87</definedName>
    <definedName name="清掃周期6">#REF!</definedName>
    <definedName name="清掃周期7" localSheetId="0">'[2]リスト'!$D$92:$D$101</definedName>
    <definedName name="清掃周期7">#REF!</definedName>
    <definedName name="清掃周期8">#REF!</definedName>
    <definedName name="繊維床" localSheetId="0">'[2]リスト'!#REF!</definedName>
    <definedName name="繊維床">#REF!</definedName>
    <definedName name="単位1" localSheetId="0">'[2]リスト'!$E$3:$E$4</definedName>
    <definedName name="単位1">#REF!</definedName>
    <definedName name="単位2" localSheetId="0">'[2]リスト'!$E$17:$E$21</definedName>
    <definedName name="単位2">#REF!</definedName>
    <definedName name="単位3" localSheetId="0">'[2]リスト'!$E$32:$E$33</definedName>
    <definedName name="単位3">#REF!</definedName>
    <definedName name="単位4" localSheetId="0">'[2]リスト'!$E$45:$E$46</definedName>
    <definedName name="単位4">#REF!</definedName>
    <definedName name="単位5" localSheetId="0">'[2]リスト'!$E$60:$E$67</definedName>
    <definedName name="単位5">#REF!</definedName>
    <definedName name="単位6" localSheetId="0">'[2]リスト'!$E$78</definedName>
    <definedName name="単位6">#REF!</definedName>
    <definedName name="単位7" localSheetId="0">'[2]リスト'!$E$92</definedName>
    <definedName name="単位7">#REF!</definedName>
    <definedName name="単位8">#REF!</definedName>
    <definedName name="弾性床" localSheetId="0">'[2]リスト'!#REF!</definedName>
    <definedName name="弾性床">#REF!</definedName>
    <definedName name="弾性床又は硬質床" localSheetId="0">'[2]リスト'!#REF!</definedName>
    <definedName name="弾性床又は硬質床">#REF!</definedName>
    <definedName name="弾性床又は木製床_脱衣室" localSheetId="0">'[2]リスト'!#REF!</definedName>
    <definedName name="弾性床又は木製床_脱衣室">#REF!</definedName>
    <definedName name="湯沸室" localSheetId="0">'[2]リスト'!#REF!</definedName>
    <definedName name="湯沸室">#REF!</definedName>
    <definedName name="便所・洗面所" localSheetId="0">'[2]リスト'!#REF!</definedName>
    <definedName name="便所・洗面所">#REF!</definedName>
    <definedName name="浴室・シャワールーム・脱衣室" localSheetId="0">'[2]リスト'!#REF!</definedName>
    <definedName name="浴室・シャワールーム・脱衣室">#REF!</definedName>
    <definedName name="廊下・エレベーターホール" localSheetId="0">'[2]リスト'!#REF!</definedName>
    <definedName name="廊下・エレベーターホール">#REF!</definedName>
  </definedNames>
  <calcPr fullCalcOnLoad="1"/>
</workbook>
</file>

<file path=xl/sharedStrings.xml><?xml version="1.0" encoding="utf-8"?>
<sst xmlns="http://schemas.openxmlformats.org/spreadsheetml/2006/main" count="1050" uniqueCount="199">
  <si>
    <t>単位</t>
  </si>
  <si>
    <t>単価</t>
  </si>
  <si>
    <t>金額</t>
  </si>
  <si>
    <t>業務名</t>
  </si>
  <si>
    <t>業務場所</t>
  </si>
  <si>
    <t>業務期間</t>
  </si>
  <si>
    <t>〇〇〇〇清掃業務委託</t>
  </si>
  <si>
    <t>平成30年4月1日　から　平成31年3月31日　まで</t>
  </si>
  <si>
    <t>内訳書</t>
  </si>
  <si>
    <t>〇〇市民センター　外〇箇所</t>
  </si>
  <si>
    <t>名称</t>
  </si>
  <si>
    <t>数量</t>
  </si>
  <si>
    <t>摘要</t>
  </si>
  <si>
    <t>　１　床の日常清掃</t>
  </si>
  <si>
    <t>　２　床以外の日常清掃</t>
  </si>
  <si>
    <t>　３　日常巡回清掃</t>
  </si>
  <si>
    <t>　４　床の定期清掃</t>
  </si>
  <si>
    <t>　５　床以外の定期清掃</t>
  </si>
  <si>
    <t>　６　ごみ処理運搬</t>
  </si>
  <si>
    <t>　７　建物外部の定期清掃</t>
  </si>
  <si>
    <t>　８　建物外部の日常清掃</t>
  </si>
  <si>
    <t>式</t>
  </si>
  <si>
    <t>人件費計 （A）</t>
  </si>
  <si>
    <t>小計 （業務価格＝A+B+C+D） （E）</t>
  </si>
  <si>
    <t>消費税及び地方消費税 （F）</t>
  </si>
  <si>
    <t>合計 （業務費＝E+F）</t>
  </si>
  <si>
    <t>千円未満切り捨て</t>
  </si>
  <si>
    <t>業務管理費 （A+B）× 13％ （C）</t>
  </si>
  <si>
    <t>一般管理費 （A+B+C）× 14％ （D）</t>
  </si>
  <si>
    <t>北野総合支所　本館</t>
  </si>
  <si>
    <t>直接物品費　（A）× 6％ （B）</t>
  </si>
  <si>
    <t>労務単価等上昇率</t>
  </si>
  <si>
    <t>％</t>
  </si>
  <si>
    <t>消費税</t>
  </si>
  <si>
    <t>月</t>
  </si>
  <si>
    <t>％</t>
  </si>
  <si>
    <t>労務単価上昇率及び消費税率による補正</t>
  </si>
  <si>
    <t>名称</t>
  </si>
  <si>
    <t>金額</t>
  </si>
  <si>
    <t>摘要</t>
  </si>
  <si>
    <t>人件費計（A)</t>
  </si>
  <si>
    <t>直接物品費（B)</t>
  </si>
  <si>
    <t>業務管理費（C)</t>
  </si>
  <si>
    <t>一般管理費（D)</t>
  </si>
  <si>
    <t>小計（業務価格）（E)</t>
  </si>
  <si>
    <t>消費税及び地方消費税 （F）</t>
  </si>
  <si>
    <t>合計 （業務費＝E+F）</t>
  </si>
  <si>
    <t>増</t>
  </si>
  <si>
    <t>人件費率</t>
  </si>
  <si>
    <t>直接物品費　（A）× 4％ （B）</t>
  </si>
  <si>
    <t>北野総合支所（本館・西別館）清掃業務委託</t>
  </si>
  <si>
    <t>北野総合支所　西別館</t>
  </si>
  <si>
    <t>北野総合支所　本館・西別館</t>
  </si>
  <si>
    <t>設計書</t>
  </si>
  <si>
    <t>令和5年4月1日　から　令和8年3月31日　まで</t>
  </si>
  <si>
    <t>人件費計 （a）</t>
  </si>
  <si>
    <t>直接物品費　（a）× 4％ （b）</t>
  </si>
  <si>
    <t>業務管理費 （a+b）× 13％ （c）</t>
  </si>
  <si>
    <t>一般管理費 （a+b+c）× 14％ （d）</t>
  </si>
  <si>
    <t>小計 （業務価格＝a+b+c+d） （e）</t>
  </si>
  <si>
    <t>消費税相当</t>
  </si>
  <si>
    <t>税込設計額（月額）</t>
  </si>
  <si>
    <t>税込設計額（年額）</t>
  </si>
  <si>
    <t>業務価格（E+e）</t>
  </si>
  <si>
    <t>月額業務価格（10円未満切捨）</t>
  </si>
  <si>
    <r>
      <t>北野総合支所（本館・西別館）　清掃業務委託　　　</t>
    </r>
    <r>
      <rPr>
        <b/>
        <u val="single"/>
        <sz val="18"/>
        <rFont val="ＭＳ Ｐゴシック"/>
        <family val="3"/>
      </rPr>
      <t>本館</t>
    </r>
    <r>
      <rPr>
        <b/>
        <sz val="18"/>
        <rFont val="ＭＳ Ｐゴシック"/>
        <family val="3"/>
      </rPr>
      <t>　</t>
    </r>
    <r>
      <rPr>
        <sz val="18"/>
        <rFont val="ＭＳ Ｐゴシック"/>
        <family val="3"/>
      </rPr>
      <t>設計書明細</t>
    </r>
  </si>
  <si>
    <t>１　床の日常清掃</t>
  </si>
  <si>
    <t>部屋名称</t>
  </si>
  <si>
    <t>階数</t>
  </si>
  <si>
    <t>区分</t>
  </si>
  <si>
    <t>項目</t>
  </si>
  <si>
    <t>作業内容</t>
  </si>
  <si>
    <t>清掃
周期</t>
  </si>
  <si>
    <t>回数</t>
  </si>
  <si>
    <t>単価
1㎡1回当り</t>
  </si>
  <si>
    <t>清掃
面積</t>
  </si>
  <si>
    <t>見積金額</t>
  </si>
  <si>
    <t>風除室</t>
  </si>
  <si>
    <t>玄関ホール</t>
  </si>
  <si>
    <t>弾性床、硬質床又は木製床</t>
  </si>
  <si>
    <t>除塵及び部分水拭き</t>
  </si>
  <si>
    <t>１D</t>
  </si>
  <si>
    <t>100㎡1回当り</t>
  </si>
  <si>
    <t>産業振興課</t>
  </si>
  <si>
    <t>事務室、会議室</t>
  </si>
  <si>
    <t>弾性床又は木製床</t>
  </si>
  <si>
    <t>１W</t>
  </si>
  <si>
    <t>保健師事務室、
社会福祉協議会北野支所</t>
  </si>
  <si>
    <t>市民福祉課</t>
  </si>
  <si>
    <t>環境建設課</t>
  </si>
  <si>
    <t>作業室</t>
  </si>
  <si>
    <t>地域振興課</t>
  </si>
  <si>
    <t>支所長室</t>
  </si>
  <si>
    <t>101会議室</t>
  </si>
  <si>
    <t>相談控室</t>
  </si>
  <si>
    <t>相談室</t>
  </si>
  <si>
    <t>201会議室</t>
  </si>
  <si>
    <t>廊下・ＥＶホール</t>
  </si>
  <si>
    <t>廊下・エレベーターホール</t>
  </si>
  <si>
    <t>公金収納窓口（福銀）</t>
  </si>
  <si>
    <t>待合ホール・廊下</t>
  </si>
  <si>
    <t>ＥＶホール</t>
  </si>
  <si>
    <t>便所（男女）</t>
  </si>
  <si>
    <t>便所・洗面所</t>
  </si>
  <si>
    <t>弾性床又は硬質床</t>
  </si>
  <si>
    <t>除塵及び全面水拭き</t>
  </si>
  <si>
    <t>多目的便所</t>
  </si>
  <si>
    <t>階段</t>
  </si>
  <si>
    <t>和室（宿直室）</t>
  </si>
  <si>
    <t>食堂</t>
  </si>
  <si>
    <t>和室（休憩室）</t>
  </si>
  <si>
    <t>エレベーター</t>
  </si>
  <si>
    <t>エレベーター</t>
  </si>
  <si>
    <t>1台1回当り</t>
  </si>
  <si>
    <t>小計</t>
  </si>
  <si>
    <t>床の日常清掃　合計</t>
  </si>
  <si>
    <t>２　床以外の日常清掃</t>
  </si>
  <si>
    <t>便所・洗面所</t>
  </si>
  <si>
    <t>ごみ収集、扉・便所面台へだて部分拭き、洗面台及び水栓拭き、鏡拭き、衛生器具洗浄、衛生消耗品補充及び汚物収集</t>
  </si>
  <si>
    <t>床100㎡1回当り</t>
  </si>
  <si>
    <t>食堂</t>
  </si>
  <si>
    <t>洗面台及び鏡拭き、窓台除塵</t>
  </si>
  <si>
    <t>玄関ホール</t>
  </si>
  <si>
    <t>フロアマット除塵、扉ガラス部分拭き、什器備品除塵、ごみ収集及び金属部分除塵</t>
  </si>
  <si>
    <t>階段</t>
  </si>
  <si>
    <t>手すり拭き</t>
  </si>
  <si>
    <t>床100㎡2回当り</t>
  </si>
  <si>
    <t>窓台除塵及び拭き</t>
  </si>
  <si>
    <t>床100㎡3回当り</t>
  </si>
  <si>
    <t>エレベーター</t>
  </si>
  <si>
    <t>壁・扉・操作盤部分拭き、及び扉溝除塵</t>
  </si>
  <si>
    <t>廊下・エレベーターホール</t>
  </si>
  <si>
    <t>ごみ収集</t>
  </si>
  <si>
    <t>ＥＶホール</t>
  </si>
  <si>
    <t>床以外の日常清掃　合計</t>
  </si>
  <si>
    <t>３　日常巡回清掃</t>
  </si>
  <si>
    <t>ごみ収集、フロアマット除塵</t>
  </si>
  <si>
    <t>ごみ収集、衛生消耗品補充、汚物収集</t>
  </si>
  <si>
    <t>日常巡回清掃　合計</t>
  </si>
  <si>
    <t>４　床の定期清掃</t>
  </si>
  <si>
    <t>弾性床又は木製床</t>
  </si>
  <si>
    <t>表面洗浄</t>
  </si>
  <si>
    <t>2/Y</t>
  </si>
  <si>
    <t>事務室</t>
  </si>
  <si>
    <t>保健師事務室、社会福祉協議会北野支所</t>
  </si>
  <si>
    <t>会議室</t>
  </si>
  <si>
    <t>弾性床</t>
  </si>
  <si>
    <t>廊下・エレベーターホール</t>
  </si>
  <si>
    <t>硬質床</t>
  </si>
  <si>
    <t>表面洗浄又は一般床洗浄</t>
  </si>
  <si>
    <t>階段</t>
  </si>
  <si>
    <t>床の定期清掃　合計</t>
  </si>
  <si>
    <t>５　床以外の定期清掃</t>
  </si>
  <si>
    <t>作業部位</t>
  </si>
  <si>
    <t>エアコンフィルター</t>
  </si>
  <si>
    <t>その他（操作盤、窓台、天井、扉等）</t>
  </si>
  <si>
    <t>拭き又は洗浄</t>
  </si>
  <si>
    <t>窓ガラス</t>
  </si>
  <si>
    <t>洗浄</t>
  </si>
  <si>
    <t>喫煙スペース以外</t>
  </si>
  <si>
    <t>床以外の定期清掃　合計</t>
  </si>
  <si>
    <t>６　ごみ運搬処理</t>
  </si>
  <si>
    <t>ごみ運搬処理</t>
  </si>
  <si>
    <t>中継所から集積所までの運搬</t>
  </si>
  <si>
    <t>梱包</t>
  </si>
  <si>
    <t>ごみ運搬処理　合計</t>
  </si>
  <si>
    <t>７　建物外部の定期清掃</t>
  </si>
  <si>
    <t>建物外部の定期清掃　合計</t>
  </si>
  <si>
    <t>８　建物外部の日常清掃</t>
  </si>
  <si>
    <t>玄関周り</t>
  </si>
  <si>
    <t>除塵、水拭き</t>
  </si>
  <si>
    <t>1D</t>
  </si>
  <si>
    <t>犬走り</t>
  </si>
  <si>
    <t>拾い掃き</t>
  </si>
  <si>
    <t>駐車場</t>
  </si>
  <si>
    <t>建物外部の日常清掃　合計</t>
  </si>
  <si>
    <r>
      <t>北野総合支所（本館・西別館）　清掃業務委託　　　</t>
    </r>
    <r>
      <rPr>
        <b/>
        <u val="single"/>
        <sz val="18"/>
        <rFont val="ＭＳ Ｐゴシック"/>
        <family val="3"/>
      </rPr>
      <t>西別館</t>
    </r>
    <r>
      <rPr>
        <b/>
        <sz val="18"/>
        <rFont val="ＭＳ Ｐゴシック"/>
        <family val="3"/>
      </rPr>
      <t>　</t>
    </r>
    <r>
      <rPr>
        <sz val="18"/>
        <rFont val="ＭＳ Ｐゴシック"/>
        <family val="3"/>
      </rPr>
      <t>設計書明細</t>
    </r>
  </si>
  <si>
    <t>１M</t>
  </si>
  <si>
    <t>倉庫</t>
  </si>
  <si>
    <t>書庫（財産管理課）
※旧ＯＡルーム</t>
  </si>
  <si>
    <t>倉庫１・２
※旧更衣室１・２</t>
  </si>
  <si>
    <t>倉庫（産業振興課）
※旧201会議室</t>
  </si>
  <si>
    <t>書庫（全課）
※旧環境建設課</t>
  </si>
  <si>
    <t>書庫（財産管理課）
※旧101会議室</t>
  </si>
  <si>
    <t>会議室
※旧産業振興課</t>
  </si>
  <si>
    <t>ホール</t>
  </si>
  <si>
    <t>便所（男・女・多目的）</t>
  </si>
  <si>
    <t>湯沸室</t>
  </si>
  <si>
    <t>湯沸室</t>
  </si>
  <si>
    <t>弾性床</t>
  </si>
  <si>
    <t>湯沸室</t>
  </si>
  <si>
    <t>流し台洗浄及び厨芥収集</t>
  </si>
  <si>
    <t>床部分水拭き</t>
  </si>
  <si>
    <t>廊下・エレベーターﾎｰﾙ</t>
  </si>
  <si>
    <t>ごみ収集、床部分水拭き又は除塵</t>
  </si>
  <si>
    <t>床部分水拭き、洗面台拭き、鏡拭き及び衛生陶器洗浄</t>
  </si>
  <si>
    <t>1Y</t>
  </si>
  <si>
    <t>書庫（旧ＯＡルーム)</t>
  </si>
  <si>
    <t>分別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</si>
</sst>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_);[Red]\(#,##0\)"/>
    <numFmt numFmtId="179" formatCode="#,##0.0;[Red]\-#,##0.0"/>
    <numFmt numFmtId="180" formatCode="#,##0.000;[Red]\-#,##0.000"/>
    <numFmt numFmtId="181" formatCode="#,##0.0000;[Red]\-#,##0.0000"/>
    <numFmt numFmtId="182" formatCode="0.0000"/>
    <numFmt numFmtId="183" formatCode="#,##0_ "/>
    <numFmt numFmtId="184" formatCode="#,##0.00&quot;㎡&quot;"/>
    <numFmt numFmtId="185" formatCode="0_);[Red]\(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sz val="18"/>
      <name val="ＭＳ Ｐゴシック"/>
      <family val="3"/>
    </font>
    <font>
      <b/>
      <u val="single"/>
      <sz val="18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1" fillId="0" borderId="0" xfId="49" applyFont="1" applyAlignment="1">
      <alignment vertical="center"/>
    </xf>
    <xf numFmtId="38" fontId="1" fillId="0" borderId="10" xfId="49" applyFont="1" applyBorder="1" applyAlignment="1">
      <alignment horizontal="center" vertical="center"/>
    </xf>
    <xf numFmtId="38" fontId="1" fillId="34" borderId="10" xfId="49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8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83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1" fillId="34" borderId="24" xfId="49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1" fillId="0" borderId="0" xfId="51" applyFont="1" applyAlignment="1">
      <alignment vertical="center"/>
    </xf>
    <xf numFmtId="38" fontId="1" fillId="2" borderId="10" xfId="51" applyFont="1" applyFill="1" applyBorder="1" applyAlignment="1">
      <alignment horizontal="center" vertical="center"/>
    </xf>
    <xf numFmtId="38" fontId="1" fillId="0" borderId="10" xfId="51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48" fillId="0" borderId="10" xfId="51" applyFont="1" applyFill="1" applyBorder="1" applyAlignment="1">
      <alignment vertical="center"/>
    </xf>
    <xf numFmtId="38" fontId="38" fillId="0" borderId="14" xfId="49" applyFont="1" applyBorder="1" applyAlignment="1">
      <alignment vertical="center"/>
    </xf>
    <xf numFmtId="38" fontId="38" fillId="0" borderId="26" xfId="49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7" fillId="0" borderId="0" xfId="51" applyNumberFormat="1" applyFont="1" applyFill="1" applyAlignment="1">
      <alignment vertical="center"/>
    </xf>
    <xf numFmtId="38" fontId="7" fillId="0" borderId="0" xfId="5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40" fontId="9" fillId="2" borderId="10" xfId="51" applyNumberFormat="1" applyFont="1" applyFill="1" applyBorder="1" applyAlignment="1">
      <alignment horizontal="center" vertical="center" wrapText="1"/>
    </xf>
    <xf numFmtId="38" fontId="9" fillId="2" borderId="10" xfId="5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vertical="center" wrapText="1"/>
    </xf>
    <xf numFmtId="40" fontId="7" fillId="0" borderId="10" xfId="51" applyNumberFormat="1" applyFont="1" applyFill="1" applyBorder="1" applyAlignment="1">
      <alignment vertical="center" wrapText="1"/>
    </xf>
    <xf numFmtId="38" fontId="7" fillId="0" borderId="10" xfId="51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12" fillId="0" borderId="10" xfId="51" applyNumberFormat="1" applyFont="1" applyFill="1" applyBorder="1" applyAlignment="1">
      <alignment vertical="center" wrapText="1"/>
    </xf>
    <xf numFmtId="38" fontId="12" fillId="0" borderId="10" xfId="5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184" fontId="11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0" fontId="12" fillId="0" borderId="10" xfId="51" applyNumberFormat="1" applyFont="1" applyFill="1" applyBorder="1" applyAlignment="1">
      <alignment vertical="center" wrapText="1"/>
    </xf>
    <xf numFmtId="184" fontId="7" fillId="0" borderId="0" xfId="0" applyNumberFormat="1" applyFont="1" applyFill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2" xfId="0" applyNumberForma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38" fontId="0" fillId="0" borderId="14" xfId="0" applyNumberForma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38" fontId="12" fillId="0" borderId="10" xfId="51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309;&#31639;&#12471;&#12473;&#12486;&#12512;&#65288;&#28165;&#25475;&#38754;&#31309;1,000&#13217;&#20197;&#199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&#21271;&#37326;&#32207;&#21512;&#25903;&#25152;%20&#26412;&#39208;%20&#31309;&#31639;&#12471;&#12473;&#12486;&#12512;R4&#65288;&#28165;&#25475;&#38754;&#31309;1,000&#36229;2,000&#13217;&#20197;&#1997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412;&#39208;&#12288;&#31309;&#31639;&#12471;&#12473;&#12486;&#12512;&#65288;&#37329;&#38989;&#25244;&#1236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199;&#21029;&#39208;&#12288;&#31309;&#31639;&#12471;&#12473;&#12486;&#12512;&#65288;&#37329;&#38989;&#2524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務単価・諸経費率"/>
      <sheetName val="単価表（-1,000㎡）"/>
      <sheetName val="設計書"/>
      <sheetName val="入力用"/>
      <sheetName val="リスト"/>
    </sheetNames>
    <sheetDataSet>
      <sheetData sheetId="4">
        <row r="106">
          <cell r="D106" t="str">
            <v>１D</v>
          </cell>
          <cell r="E106" t="str">
            <v>100㎡1回当り</v>
          </cell>
        </row>
        <row r="107">
          <cell r="D107" t="str">
            <v>３/W</v>
          </cell>
        </row>
        <row r="108">
          <cell r="D108" t="str">
            <v>２/W</v>
          </cell>
        </row>
        <row r="109">
          <cell r="D109" t="str">
            <v>１W</v>
          </cell>
        </row>
        <row r="110">
          <cell r="D110" t="str">
            <v>２W</v>
          </cell>
        </row>
        <row r="111">
          <cell r="D111" t="str">
            <v>１M</v>
          </cell>
        </row>
        <row r="112">
          <cell r="D112" t="str">
            <v>２M</v>
          </cell>
        </row>
        <row r="113">
          <cell r="D113" t="str">
            <v>３M</v>
          </cell>
        </row>
        <row r="114">
          <cell r="D114" t="str">
            <v>６M</v>
          </cell>
        </row>
        <row r="115">
          <cell r="D115" t="str">
            <v>１Y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労務単価・諸経費率"/>
      <sheetName val="単価表（1,000㎡-2,000㎡）"/>
      <sheetName val="設計書"/>
      <sheetName val="設計書明細"/>
      <sheetName val="リスト"/>
      <sheetName val="Sheet1"/>
      <sheetName val="×予算要求"/>
    </sheetNames>
    <sheetDataSet>
      <sheetData sheetId="4">
        <row r="3">
          <cell r="A3" t="str">
            <v>玄関ホール</v>
          </cell>
          <cell r="B3" t="str">
            <v>弾性床、硬質床又は木製床</v>
          </cell>
          <cell r="C3" t="str">
            <v>除塵</v>
          </cell>
          <cell r="D3" t="str">
            <v>１D</v>
          </cell>
          <cell r="E3" t="str">
            <v>100㎡1回当り</v>
          </cell>
        </row>
        <row r="4">
          <cell r="A4" t="str">
            <v>事務室、会議室</v>
          </cell>
          <cell r="B4" t="str">
            <v>弾性床又は硬質床</v>
          </cell>
          <cell r="C4" t="str">
            <v>除塵及び部分水拭き</v>
          </cell>
          <cell r="D4" t="str">
            <v>３/W</v>
          </cell>
          <cell r="E4" t="str">
            <v>1台1回当り</v>
          </cell>
        </row>
        <row r="5">
          <cell r="A5" t="str">
            <v>廊下・エレベーターホール</v>
          </cell>
          <cell r="B5" t="str">
            <v>弾性床又は木製床</v>
          </cell>
          <cell r="C5" t="str">
            <v>除塵及び拭き</v>
          </cell>
          <cell r="D5" t="str">
            <v>２/W</v>
          </cell>
        </row>
        <row r="6">
          <cell r="A6" t="str">
            <v>便所・洗面所</v>
          </cell>
          <cell r="B6" t="str">
            <v>弾性床又は木製床（脱衣室）</v>
          </cell>
          <cell r="C6" t="str">
            <v>除塵及び全面水拭き</v>
          </cell>
          <cell r="D6" t="str">
            <v>１W</v>
          </cell>
        </row>
        <row r="7">
          <cell r="A7" t="str">
            <v>湯沸室</v>
          </cell>
          <cell r="B7" t="str">
            <v>弾性床</v>
          </cell>
          <cell r="C7" t="str">
            <v>洗浄</v>
          </cell>
          <cell r="D7" t="str">
            <v>２W</v>
          </cell>
        </row>
        <row r="8">
          <cell r="A8" t="str">
            <v>エレベーター</v>
          </cell>
          <cell r="B8" t="str">
            <v>硬質床</v>
          </cell>
          <cell r="D8" t="str">
            <v>１M</v>
          </cell>
        </row>
        <row r="9">
          <cell r="A9" t="str">
            <v>階段</v>
          </cell>
          <cell r="B9" t="str">
            <v>硬質床(浴室シャワーブース内)</v>
          </cell>
          <cell r="D9" t="str">
            <v>２M</v>
          </cell>
        </row>
        <row r="10">
          <cell r="A10" t="str">
            <v>食堂</v>
          </cell>
          <cell r="B10" t="str">
            <v>繊維床</v>
          </cell>
          <cell r="D10" t="str">
            <v>３M</v>
          </cell>
        </row>
        <row r="11">
          <cell r="A11" t="str">
            <v>浴室・シャワールーム・脱衣室</v>
          </cell>
          <cell r="B11" t="str">
            <v>ﾌﾛｱﾏｯﾄ</v>
          </cell>
          <cell r="D11" t="str">
            <v>６M</v>
          </cell>
        </row>
        <row r="12">
          <cell r="A12" t="str">
            <v>喫煙スペース</v>
          </cell>
          <cell r="D12" t="str">
            <v>１Y</v>
          </cell>
        </row>
        <row r="13">
          <cell r="A13" t="str">
            <v>ごみ集積所</v>
          </cell>
        </row>
        <row r="17">
          <cell r="A17" t="str">
            <v>玄関ホール</v>
          </cell>
          <cell r="C17" t="str">
            <v>壁・洗面台・鏡・椅子・洗面器・水栓・シャワー金具拭き、ごみ収集、扉部分拭き、足拭きマット乾燥、脱衣箱・脱衣かご拭き、消耗品補充、排水口ごみ収集</v>
          </cell>
          <cell r="D17" t="str">
            <v>１D</v>
          </cell>
          <cell r="E17" t="str">
            <v>床100㎡1回当り</v>
          </cell>
        </row>
        <row r="18">
          <cell r="A18" t="str">
            <v>事務室</v>
          </cell>
          <cell r="C18" t="str">
            <v>壁・扉・操作盤部分拭き、及び扉溝除塵</v>
          </cell>
          <cell r="D18" t="str">
            <v>３/W</v>
          </cell>
          <cell r="E18" t="str">
            <v>什器・備品
1㎡1回当り</v>
          </cell>
        </row>
        <row r="19">
          <cell r="A19" t="str">
            <v>会議室</v>
          </cell>
          <cell r="C19" t="str">
            <v>ごみ収集</v>
          </cell>
          <cell r="D19" t="str">
            <v>２/W</v>
          </cell>
          <cell r="E19" t="str">
            <v>窓台1㎡1回当り</v>
          </cell>
        </row>
        <row r="20">
          <cell r="A20" t="str">
            <v>廊下・エレベーターホール</v>
          </cell>
          <cell r="C20" t="str">
            <v>ごみ収集、扉・便所面台へだて部分拭き、洗面台及び水栓拭き、鏡拭き、衛生器具洗浄、衛生消耗品補充及び汚物収集</v>
          </cell>
          <cell r="D20" t="str">
            <v>１W</v>
          </cell>
          <cell r="E20" t="str">
            <v>1台1回当り</v>
          </cell>
        </row>
        <row r="21">
          <cell r="A21" t="str">
            <v>便所・洗面所</v>
          </cell>
          <cell r="C21" t="str">
            <v>什器・備品の拭き</v>
          </cell>
          <cell r="D21" t="str">
            <v>２W</v>
          </cell>
          <cell r="E21" t="str">
            <v>床10㎡1回当り</v>
          </cell>
        </row>
        <row r="22">
          <cell r="A22" t="str">
            <v>湯沸室</v>
          </cell>
          <cell r="C22" t="str">
            <v>吸殻収集、ごみ収集</v>
          </cell>
          <cell r="D22" t="str">
            <v>１M</v>
          </cell>
        </row>
        <row r="23">
          <cell r="A23" t="str">
            <v>エレベーター</v>
          </cell>
          <cell r="C23" t="str">
            <v>吸殻収集容器拭き、ごみ収集容器拭き、排水口（溝）ごみ収集及び扉部分拭き</v>
          </cell>
          <cell r="D23" t="str">
            <v>２M</v>
          </cell>
        </row>
        <row r="24">
          <cell r="A24" t="str">
            <v>階段</v>
          </cell>
          <cell r="C24" t="str">
            <v>洗面台及び鏡拭き、窓台除塵</v>
          </cell>
          <cell r="D24" t="str">
            <v>３M</v>
          </cell>
        </row>
        <row r="25">
          <cell r="A25" t="str">
            <v>食堂</v>
          </cell>
          <cell r="C25" t="str">
            <v>手すり拭き</v>
          </cell>
          <cell r="D25" t="str">
            <v>６M</v>
          </cell>
        </row>
        <row r="26">
          <cell r="A26" t="str">
            <v>浴室・シャワールーム・脱衣室</v>
          </cell>
          <cell r="C26" t="str">
            <v>流し台洗浄及び厨芥収集</v>
          </cell>
          <cell r="D26" t="str">
            <v>１Y</v>
          </cell>
        </row>
        <row r="27">
          <cell r="A27" t="str">
            <v>喫煙スペース</v>
          </cell>
          <cell r="C27" t="str">
            <v>フロアマット除塵、扉ガラス部分拭き、什器備品除塵、ごみ収集及び金属部分除塵</v>
          </cell>
        </row>
        <row r="28">
          <cell r="A28" t="str">
            <v>ごみ集積所</v>
          </cell>
          <cell r="C28" t="str">
            <v>窓台除塵及び拭き</v>
          </cell>
        </row>
        <row r="32">
          <cell r="A32" t="str">
            <v>玄関ホール</v>
          </cell>
          <cell r="C32" t="str">
            <v>ごみ収集、衛生消耗品補充、汚物収集</v>
          </cell>
          <cell r="D32" t="str">
            <v>１D</v>
          </cell>
          <cell r="E32" t="str">
            <v>床100㎡1回当り</v>
          </cell>
        </row>
        <row r="33">
          <cell r="A33" t="str">
            <v>廊下・エレベーターﾎｰﾙ</v>
          </cell>
          <cell r="C33" t="str">
            <v>ごみ収集、フロアマット除塵</v>
          </cell>
          <cell r="D33" t="str">
            <v>３/W</v>
          </cell>
          <cell r="E33" t="str">
            <v>1台1回当り</v>
          </cell>
        </row>
        <row r="34">
          <cell r="A34" t="str">
            <v>便所・洗面所</v>
          </cell>
          <cell r="C34" t="str">
            <v>ごみ収集、床部分水拭き又は除塵</v>
          </cell>
          <cell r="D34" t="str">
            <v>２/W</v>
          </cell>
        </row>
        <row r="35">
          <cell r="A35" t="str">
            <v>湯沸室</v>
          </cell>
          <cell r="C35" t="str">
            <v>吸殻収集、ごみ収集</v>
          </cell>
          <cell r="D35" t="str">
            <v>１W</v>
          </cell>
        </row>
        <row r="36">
          <cell r="A36" t="str">
            <v>エレベーター</v>
          </cell>
          <cell r="C36" t="str">
            <v>床部分水拭き</v>
          </cell>
          <cell r="D36" t="str">
            <v>２W</v>
          </cell>
        </row>
        <row r="37">
          <cell r="A37" t="str">
            <v>喫煙スペース</v>
          </cell>
          <cell r="C37" t="str">
            <v>床部分水拭き、洗面台拭き、鏡拭き及び衛生陶器洗浄</v>
          </cell>
          <cell r="D37" t="str">
            <v>１M</v>
          </cell>
        </row>
        <row r="38">
          <cell r="D38" t="str">
            <v>２M</v>
          </cell>
        </row>
        <row r="39">
          <cell r="D39" t="str">
            <v>３M</v>
          </cell>
        </row>
        <row r="40">
          <cell r="D40" t="str">
            <v>６M</v>
          </cell>
        </row>
        <row r="41">
          <cell r="D41" t="str">
            <v>１Y</v>
          </cell>
        </row>
        <row r="45">
          <cell r="A45" t="str">
            <v>玄関ホール</v>
          </cell>
          <cell r="B45" t="str">
            <v>弾性床又は木製床</v>
          </cell>
          <cell r="C45" t="str">
            <v>表面洗浄</v>
          </cell>
          <cell r="D45" t="str">
            <v>１D</v>
          </cell>
          <cell r="E45" t="str">
            <v>100㎡1回当り</v>
          </cell>
        </row>
        <row r="46">
          <cell r="A46" t="str">
            <v>事務室</v>
          </cell>
          <cell r="B46" t="str">
            <v>硬質床</v>
          </cell>
          <cell r="C46" t="str">
            <v>剥離洗浄</v>
          </cell>
          <cell r="D46" t="str">
            <v>３/W</v>
          </cell>
          <cell r="E46" t="str">
            <v>1台1回当り</v>
          </cell>
        </row>
        <row r="47">
          <cell r="A47" t="str">
            <v>会議室</v>
          </cell>
          <cell r="B47" t="str">
            <v>繊維床</v>
          </cell>
          <cell r="C47" t="str">
            <v>表面洗浄又は一般床洗浄</v>
          </cell>
          <cell r="D47" t="str">
            <v>２/W</v>
          </cell>
        </row>
        <row r="48">
          <cell r="A48" t="str">
            <v>廊下・エレベーターホール</v>
          </cell>
          <cell r="B48" t="str">
            <v>ﾌﾛｱﾏｯﾄ</v>
          </cell>
          <cell r="C48" t="str">
            <v>洗浄</v>
          </cell>
          <cell r="D48" t="str">
            <v>１W</v>
          </cell>
        </row>
        <row r="49">
          <cell r="A49" t="str">
            <v>便所・洗面所</v>
          </cell>
          <cell r="B49" t="str">
            <v>弾性床</v>
          </cell>
          <cell r="C49" t="str">
            <v>補修</v>
          </cell>
          <cell r="D49" t="str">
            <v>２W</v>
          </cell>
        </row>
        <row r="50">
          <cell r="A50" t="str">
            <v>湯沸室</v>
          </cell>
          <cell r="B50" t="str">
            <v>木製床</v>
          </cell>
          <cell r="D50" t="str">
            <v>１M</v>
          </cell>
        </row>
        <row r="51">
          <cell r="A51" t="str">
            <v>エレベーター</v>
          </cell>
          <cell r="D51" t="str">
            <v>２M</v>
          </cell>
        </row>
        <row r="52">
          <cell r="A52" t="str">
            <v>階段</v>
          </cell>
          <cell r="D52" t="str">
            <v>３M</v>
          </cell>
        </row>
        <row r="53">
          <cell r="A53" t="str">
            <v>食堂</v>
          </cell>
          <cell r="D53" t="str">
            <v>６M</v>
          </cell>
        </row>
        <row r="54">
          <cell r="A54" t="str">
            <v>浴室・シャワールーム・脱衣室</v>
          </cell>
          <cell r="D54" t="str">
            <v>2/Y</v>
          </cell>
        </row>
        <row r="55">
          <cell r="A55" t="str">
            <v>喫煙スペース</v>
          </cell>
        </row>
        <row r="56">
          <cell r="A56" t="str">
            <v>ごみ集積所</v>
          </cell>
        </row>
        <row r="60">
          <cell r="A60" t="str">
            <v>壁</v>
          </cell>
          <cell r="B60" t="str">
            <v>除塵</v>
          </cell>
          <cell r="C60" t="str">
            <v>喫煙スペース部分</v>
          </cell>
          <cell r="D60" t="str">
            <v>１D</v>
          </cell>
          <cell r="E60" t="str">
            <v>100㎡1回当たり</v>
          </cell>
        </row>
        <row r="61">
          <cell r="A61" t="str">
            <v>窓ガラス</v>
          </cell>
          <cell r="B61" t="str">
            <v>部分拭き</v>
          </cell>
          <cell r="C61" t="str">
            <v>喫煙スペース以外</v>
          </cell>
          <cell r="D61" t="str">
            <v>３/W</v>
          </cell>
          <cell r="E61" t="str">
            <v>40形蛍光灯2灯用
1個1回当り</v>
          </cell>
        </row>
        <row r="62">
          <cell r="A62" t="str">
            <v>扉</v>
          </cell>
          <cell r="B62" t="str">
            <v>洗浄</v>
          </cell>
          <cell r="C62" t="str">
            <v>浴室、シャワールーム、脱衣室</v>
          </cell>
          <cell r="D62" t="str">
            <v>２/W</v>
          </cell>
          <cell r="E62" t="str">
            <v>ダウンライト
1個1回当り</v>
          </cell>
        </row>
        <row r="63">
          <cell r="A63" t="str">
            <v>天井</v>
          </cell>
          <cell r="B63" t="str">
            <v>内外洗浄</v>
          </cell>
          <cell r="D63" t="str">
            <v>１W</v>
          </cell>
          <cell r="E63" t="str">
            <v>天井吹出口
500×500
1個1回当り</v>
          </cell>
        </row>
        <row r="64">
          <cell r="A64" t="str">
            <v>ブラインド</v>
          </cell>
          <cell r="B64" t="str">
            <v>拭き</v>
          </cell>
          <cell r="D64" t="str">
            <v>２W</v>
          </cell>
          <cell r="E64" t="str">
            <v>綿状吹出口
長さ600
1個1回当り</v>
          </cell>
        </row>
        <row r="65">
          <cell r="A65" t="str">
            <v>什器備品</v>
          </cell>
          <cell r="B65" t="str">
            <v>スラット等拭き</v>
          </cell>
          <cell r="D65" t="str">
            <v>１M</v>
          </cell>
          <cell r="E65" t="str">
            <v>綿状吹出口
長さ1,300
1個1回当り</v>
          </cell>
        </row>
        <row r="66">
          <cell r="A66" t="str">
            <v>照明器具</v>
          </cell>
          <cell r="B66" t="str">
            <v>管球・反射板拭き</v>
          </cell>
          <cell r="D66" t="str">
            <v>２M</v>
          </cell>
          <cell r="E66" t="str">
            <v>吹出口
400×200
1個1回当り</v>
          </cell>
        </row>
        <row r="67">
          <cell r="A67" t="str">
            <v>吹出口・吸込口</v>
          </cell>
          <cell r="B67" t="str">
            <v>管球・反射板・ｶﾊﾞｰ拭き</v>
          </cell>
          <cell r="D67" t="str">
            <v>３M</v>
          </cell>
          <cell r="E67" t="str">
            <v>吸込口
300×300
1個1回当り</v>
          </cell>
        </row>
        <row r="68">
          <cell r="A68" t="str">
            <v>換気扇</v>
          </cell>
          <cell r="B68" t="str">
            <v>管球・反射板拭き （ダウンライト）</v>
          </cell>
          <cell r="D68" t="str">
            <v>６M</v>
          </cell>
        </row>
        <row r="69">
          <cell r="A69" t="str">
            <v>その他（操作盤、窓台、天井、扉等）</v>
          </cell>
          <cell r="B69" t="str">
            <v>吹出口、吸込口（風量調整器）、その周辺洗浄 （天井吹出口）</v>
          </cell>
          <cell r="D69" t="str">
            <v>１Y</v>
          </cell>
        </row>
        <row r="70">
          <cell r="B70" t="str">
            <v>吹出口、吸込口（風量調整器）、その周辺洗浄 （綿状吹出口600）</v>
          </cell>
        </row>
        <row r="71">
          <cell r="B71" t="str">
            <v>吹出口、吸込口（風量調整器）、その周辺洗浄 （綿状吹出口1,300）</v>
          </cell>
        </row>
        <row r="72">
          <cell r="B72" t="str">
            <v>吹出口、吸込口（風量調整器）、その周辺洗浄 （吹出口）</v>
          </cell>
        </row>
        <row r="73">
          <cell r="B73" t="str">
            <v>吹出口、吸込口（風量調整器）、その周辺洗浄 （吸込口）</v>
          </cell>
        </row>
        <row r="74">
          <cell r="B74" t="str">
            <v>拭き又は洗浄</v>
          </cell>
        </row>
        <row r="78">
          <cell r="A78" t="str">
            <v>ごみ運搬処理</v>
          </cell>
          <cell r="B78" t="str">
            <v>中継所から集積所までの運搬</v>
          </cell>
          <cell r="D78" t="str">
            <v>１D</v>
          </cell>
          <cell r="E78" t="str">
            <v>床100㎡1回当り</v>
          </cell>
        </row>
        <row r="79">
          <cell r="B79" t="str">
            <v>分別</v>
          </cell>
          <cell r="D79" t="str">
            <v>３/W</v>
          </cell>
        </row>
        <row r="80">
          <cell r="B80" t="str">
            <v>梱包</v>
          </cell>
          <cell r="D80" t="str">
            <v>２/W</v>
          </cell>
        </row>
        <row r="81">
          <cell r="D81" t="str">
            <v>１W</v>
          </cell>
        </row>
        <row r="82">
          <cell r="D82" t="str">
            <v>２W</v>
          </cell>
        </row>
        <row r="83">
          <cell r="D83" t="str">
            <v>１M</v>
          </cell>
        </row>
        <row r="84">
          <cell r="D84" t="str">
            <v>２M</v>
          </cell>
        </row>
        <row r="85">
          <cell r="D85" t="str">
            <v>３M</v>
          </cell>
        </row>
        <row r="86">
          <cell r="D86" t="str">
            <v>６M</v>
          </cell>
        </row>
        <row r="87">
          <cell r="D87" t="str">
            <v>１Y</v>
          </cell>
        </row>
        <row r="92">
          <cell r="A92" t="str">
            <v>窓ガラス</v>
          </cell>
          <cell r="B92" t="str">
            <v>洗浄</v>
          </cell>
          <cell r="D92" t="str">
            <v>１D</v>
          </cell>
          <cell r="E92" t="str">
            <v>100㎡1回当り</v>
          </cell>
        </row>
        <row r="93">
          <cell r="A93" t="str">
            <v>玄関周り</v>
          </cell>
          <cell r="D93" t="str">
            <v>３/W</v>
          </cell>
        </row>
        <row r="94">
          <cell r="A94" t="str">
            <v>その他（外部建具、外壁等）</v>
          </cell>
          <cell r="D94" t="str">
            <v>２/W</v>
          </cell>
        </row>
        <row r="95">
          <cell r="D95" t="str">
            <v>１W</v>
          </cell>
        </row>
        <row r="96">
          <cell r="D96" t="str">
            <v>２W</v>
          </cell>
        </row>
        <row r="97">
          <cell r="D97" t="str">
            <v>１M</v>
          </cell>
        </row>
        <row r="98">
          <cell r="D98" t="str">
            <v>２M</v>
          </cell>
        </row>
        <row r="99">
          <cell r="D99" t="str">
            <v>３M</v>
          </cell>
        </row>
        <row r="100">
          <cell r="D100" t="str">
            <v>６M</v>
          </cell>
        </row>
        <row r="101">
          <cell r="D101" t="str">
            <v>１Y</v>
          </cell>
        </row>
        <row r="106">
          <cell r="A106" t="str">
            <v>玄関周り</v>
          </cell>
          <cell r="B106" t="str">
            <v>除塵、水拭き</v>
          </cell>
        </row>
        <row r="107">
          <cell r="A107" t="str">
            <v>犬走り</v>
          </cell>
          <cell r="B107" t="str">
            <v>拾い掃き</v>
          </cell>
        </row>
        <row r="108">
          <cell r="A108" t="str">
            <v>構内通路</v>
          </cell>
        </row>
        <row r="109">
          <cell r="A109" t="str">
            <v>駐車場</v>
          </cell>
        </row>
        <row r="110">
          <cell r="A110" t="str">
            <v>屋上広場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明細（本館）"/>
      <sheetName val="×予算要求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明細（西別館）"/>
      <sheetName val="予算要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view="pageBreakPreview" zoomScale="90" zoomScaleSheetLayoutView="90" zoomScalePageLayoutView="0" workbookViewId="0" topLeftCell="A1">
      <selection activeCell="B52" sqref="B52:E52"/>
    </sheetView>
  </sheetViews>
  <sheetFormatPr defaultColWidth="9.00390625" defaultRowHeight="13.5"/>
  <cols>
    <col min="1" max="1" width="4.00390625" style="0" customWidth="1"/>
    <col min="3" max="3" width="4.375" style="0" customWidth="1"/>
    <col min="8" max="8" width="12.375" style="0" customWidth="1"/>
    <col min="9" max="9" width="11.75390625" style="35" customWidth="1"/>
    <col min="10" max="10" width="16.50390625" style="0" bestFit="1" customWidth="1"/>
    <col min="11" max="11" width="13.625" style="0" customWidth="1"/>
  </cols>
  <sheetData>
    <row r="1" ht="13.5">
      <c r="B1" t="s">
        <v>53</v>
      </c>
    </row>
    <row r="3" spans="2:4" ht="13.5">
      <c r="B3" t="s">
        <v>3</v>
      </c>
      <c r="D3" t="s">
        <v>50</v>
      </c>
    </row>
    <row r="4" spans="2:4" ht="13.5">
      <c r="B4" t="s">
        <v>4</v>
      </c>
      <c r="D4" t="s">
        <v>52</v>
      </c>
    </row>
    <row r="5" spans="2:4" ht="13.5">
      <c r="B5" t="s">
        <v>5</v>
      </c>
      <c r="D5" t="s">
        <v>54</v>
      </c>
    </row>
    <row r="7" ht="13.5">
      <c r="B7" t="s">
        <v>8</v>
      </c>
    </row>
    <row r="8" spans="2:10" ht="13.5">
      <c r="B8" s="28" t="s">
        <v>10</v>
      </c>
      <c r="C8" s="29"/>
      <c r="D8" s="29"/>
      <c r="E8" s="29"/>
      <c r="F8" s="30" t="s">
        <v>11</v>
      </c>
      <c r="G8" s="30" t="s">
        <v>0</v>
      </c>
      <c r="H8" s="30" t="s">
        <v>1</v>
      </c>
      <c r="I8" s="36" t="s">
        <v>2</v>
      </c>
      <c r="J8" s="30" t="s">
        <v>12</v>
      </c>
    </row>
    <row r="9" spans="2:10" ht="13.5">
      <c r="B9" s="3" t="s">
        <v>29</v>
      </c>
      <c r="C9" s="4"/>
      <c r="D9" s="4"/>
      <c r="E9" s="5"/>
      <c r="F9" s="6"/>
      <c r="G9" s="6"/>
      <c r="H9" s="6"/>
      <c r="I9" s="37"/>
      <c r="J9" s="6"/>
    </row>
    <row r="10" spans="2:10" ht="13.5">
      <c r="B10" s="3" t="s">
        <v>13</v>
      </c>
      <c r="C10" s="4"/>
      <c r="D10" s="4"/>
      <c r="E10" s="5"/>
      <c r="F10" s="6">
        <v>1</v>
      </c>
      <c r="G10" s="6" t="s">
        <v>21</v>
      </c>
      <c r="H10" s="6"/>
      <c r="I10" s="37"/>
      <c r="J10" s="6"/>
    </row>
    <row r="11" spans="2:10" ht="13.5">
      <c r="B11" s="3" t="s">
        <v>14</v>
      </c>
      <c r="C11" s="4"/>
      <c r="D11" s="4"/>
      <c r="E11" s="5"/>
      <c r="F11" s="6">
        <v>1</v>
      </c>
      <c r="G11" s="6" t="s">
        <v>21</v>
      </c>
      <c r="H11" s="6"/>
      <c r="I11" s="37"/>
      <c r="J11" s="6"/>
    </row>
    <row r="12" spans="2:10" ht="13.5">
      <c r="B12" s="3" t="s">
        <v>15</v>
      </c>
      <c r="C12" s="4"/>
      <c r="D12" s="4"/>
      <c r="E12" s="5"/>
      <c r="F12" s="6">
        <v>1</v>
      </c>
      <c r="G12" s="6" t="s">
        <v>21</v>
      </c>
      <c r="H12" s="6"/>
      <c r="I12" s="37"/>
      <c r="J12" s="6"/>
    </row>
    <row r="13" spans="2:10" ht="13.5">
      <c r="B13" s="3" t="s">
        <v>16</v>
      </c>
      <c r="C13" s="4"/>
      <c r="D13" s="4"/>
      <c r="E13" s="5"/>
      <c r="F13" s="6">
        <v>1</v>
      </c>
      <c r="G13" s="6" t="s">
        <v>21</v>
      </c>
      <c r="H13" s="6"/>
      <c r="I13" s="37"/>
      <c r="J13" s="6"/>
    </row>
    <row r="14" spans="2:10" ht="13.5">
      <c r="B14" s="3" t="s">
        <v>17</v>
      </c>
      <c r="C14" s="4"/>
      <c r="D14" s="4"/>
      <c r="E14" s="5"/>
      <c r="F14" s="6">
        <v>1</v>
      </c>
      <c r="G14" s="6" t="s">
        <v>21</v>
      </c>
      <c r="H14" s="6"/>
      <c r="I14" s="37"/>
      <c r="J14" s="38"/>
    </row>
    <row r="15" spans="2:10" ht="13.5">
      <c r="B15" s="3" t="s">
        <v>18</v>
      </c>
      <c r="C15" s="4"/>
      <c r="D15" s="4"/>
      <c r="E15" s="5"/>
      <c r="F15" s="6">
        <v>1</v>
      </c>
      <c r="G15" s="6" t="s">
        <v>21</v>
      </c>
      <c r="H15" s="6"/>
      <c r="I15" s="37"/>
      <c r="J15" s="6"/>
    </row>
    <row r="16" spans="2:10" ht="13.5">
      <c r="B16" s="3" t="s">
        <v>19</v>
      </c>
      <c r="C16" s="4"/>
      <c r="D16" s="4"/>
      <c r="E16" s="5"/>
      <c r="F16" s="6">
        <v>1</v>
      </c>
      <c r="G16" s="6" t="s">
        <v>21</v>
      </c>
      <c r="H16" s="6"/>
      <c r="I16" s="37"/>
      <c r="J16" s="6"/>
    </row>
    <row r="17" spans="2:10" ht="13.5">
      <c r="B17" s="3" t="s">
        <v>20</v>
      </c>
      <c r="C17" s="4"/>
      <c r="D17" s="4"/>
      <c r="E17" s="5"/>
      <c r="F17" s="6">
        <v>1</v>
      </c>
      <c r="G17" s="6" t="s">
        <v>21</v>
      </c>
      <c r="H17" s="6"/>
      <c r="I17" s="37"/>
      <c r="J17" s="6"/>
    </row>
    <row r="18" spans="2:10" ht="13.5">
      <c r="B18" s="3"/>
      <c r="C18" s="4"/>
      <c r="D18" s="4"/>
      <c r="E18" s="5"/>
      <c r="F18" s="6"/>
      <c r="G18" s="6"/>
      <c r="H18" s="6"/>
      <c r="I18" s="37"/>
      <c r="J18" s="6"/>
    </row>
    <row r="19" spans="2:10" ht="13.5">
      <c r="B19" s="3" t="s">
        <v>22</v>
      </c>
      <c r="C19" s="4"/>
      <c r="D19" s="4"/>
      <c r="E19" s="5"/>
      <c r="F19" s="6"/>
      <c r="G19" s="6"/>
      <c r="H19" s="6"/>
      <c r="I19" s="37"/>
      <c r="J19" s="6"/>
    </row>
    <row r="20" spans="2:10" ht="13.5">
      <c r="B20" s="3"/>
      <c r="C20" s="4"/>
      <c r="D20" s="4"/>
      <c r="E20" s="5"/>
      <c r="F20" s="6"/>
      <c r="G20" s="6"/>
      <c r="H20" s="6"/>
      <c r="I20" s="37"/>
      <c r="J20" s="6"/>
    </row>
    <row r="21" spans="2:10" ht="13.5">
      <c r="B21" s="3"/>
      <c r="C21" s="4"/>
      <c r="D21" s="4"/>
      <c r="E21" s="5"/>
      <c r="F21" s="6"/>
      <c r="G21" s="6"/>
      <c r="H21" s="6"/>
      <c r="I21" s="37"/>
      <c r="J21" s="6"/>
    </row>
    <row r="22" spans="2:10" ht="13.5">
      <c r="B22" s="3" t="s">
        <v>49</v>
      </c>
      <c r="C22" s="4"/>
      <c r="D22" s="4"/>
      <c r="E22" s="5"/>
      <c r="F22" s="6"/>
      <c r="G22" s="6"/>
      <c r="H22" s="6"/>
      <c r="I22" s="37"/>
      <c r="J22" s="6"/>
    </row>
    <row r="23" spans="2:10" ht="13.5">
      <c r="B23" s="3" t="s">
        <v>27</v>
      </c>
      <c r="C23" s="4"/>
      <c r="D23" s="4"/>
      <c r="E23" s="5"/>
      <c r="F23" s="6"/>
      <c r="G23" s="6"/>
      <c r="H23" s="6"/>
      <c r="I23" s="37"/>
      <c r="J23" s="6"/>
    </row>
    <row r="24" spans="2:10" ht="13.5">
      <c r="B24" s="3" t="s">
        <v>28</v>
      </c>
      <c r="C24" s="4"/>
      <c r="D24" s="4"/>
      <c r="E24" s="5"/>
      <c r="F24" s="6"/>
      <c r="G24" s="6"/>
      <c r="H24" s="6"/>
      <c r="I24" s="37"/>
      <c r="J24" s="6"/>
    </row>
    <row r="25" spans="2:10" ht="13.5">
      <c r="B25" s="3"/>
      <c r="C25" s="4"/>
      <c r="D25" s="4"/>
      <c r="E25" s="5"/>
      <c r="F25" s="6"/>
      <c r="G25" s="6"/>
      <c r="H25" s="6"/>
      <c r="I25" s="37"/>
      <c r="J25" s="6"/>
    </row>
    <row r="26" spans="2:10" ht="13.5">
      <c r="B26" s="3" t="s">
        <v>23</v>
      </c>
      <c r="C26" s="4"/>
      <c r="D26" s="4"/>
      <c r="E26" s="5"/>
      <c r="F26" s="6"/>
      <c r="G26" s="6"/>
      <c r="H26" s="6"/>
      <c r="I26" s="37"/>
      <c r="J26" s="6" t="s">
        <v>26</v>
      </c>
    </row>
    <row r="27" spans="2:10" ht="13.5">
      <c r="B27" s="3"/>
      <c r="C27" s="4"/>
      <c r="D27" s="4"/>
      <c r="E27" s="5"/>
      <c r="F27" s="6"/>
      <c r="G27" s="6"/>
      <c r="H27" s="6"/>
      <c r="I27" s="37"/>
      <c r="J27" s="6"/>
    </row>
    <row r="29" spans="2:10" ht="13.5">
      <c r="B29" s="28" t="s">
        <v>10</v>
      </c>
      <c r="C29" s="29"/>
      <c r="D29" s="29"/>
      <c r="E29" s="29"/>
      <c r="F29" s="30" t="s">
        <v>11</v>
      </c>
      <c r="G29" s="30" t="s">
        <v>0</v>
      </c>
      <c r="H29" s="30" t="s">
        <v>1</v>
      </c>
      <c r="I29" s="36" t="s">
        <v>2</v>
      </c>
      <c r="J29" s="30" t="s">
        <v>12</v>
      </c>
    </row>
    <row r="30" spans="2:10" ht="13.5">
      <c r="B30" s="31" t="s">
        <v>51</v>
      </c>
      <c r="C30" s="32"/>
      <c r="D30" s="32"/>
      <c r="E30" s="33"/>
      <c r="F30" s="34"/>
      <c r="G30" s="34"/>
      <c r="H30" s="34"/>
      <c r="I30" s="39"/>
      <c r="J30" s="34"/>
    </row>
    <row r="31" spans="2:10" ht="13.5">
      <c r="B31" s="31" t="s">
        <v>13</v>
      </c>
      <c r="C31" s="32"/>
      <c r="D31" s="32"/>
      <c r="E31" s="33"/>
      <c r="F31" s="34">
        <v>1</v>
      </c>
      <c r="G31" s="34" t="s">
        <v>21</v>
      </c>
      <c r="H31" s="34"/>
      <c r="I31" s="39"/>
      <c r="J31" s="34"/>
    </row>
    <row r="32" spans="2:10" ht="13.5">
      <c r="B32" s="31" t="s">
        <v>14</v>
      </c>
      <c r="C32" s="32"/>
      <c r="D32" s="32"/>
      <c r="E32" s="33"/>
      <c r="F32" s="34">
        <v>1</v>
      </c>
      <c r="G32" s="34" t="s">
        <v>21</v>
      </c>
      <c r="H32" s="34"/>
      <c r="I32" s="39"/>
      <c r="J32" s="34"/>
    </row>
    <row r="33" spans="2:10" ht="13.5">
      <c r="B33" s="31" t="s">
        <v>15</v>
      </c>
      <c r="C33" s="32"/>
      <c r="D33" s="32"/>
      <c r="E33" s="33"/>
      <c r="F33" s="34">
        <v>1</v>
      </c>
      <c r="G33" s="34" t="s">
        <v>21</v>
      </c>
      <c r="H33" s="34"/>
      <c r="I33" s="39"/>
      <c r="J33" s="34"/>
    </row>
    <row r="34" spans="2:10" ht="13.5">
      <c r="B34" s="31" t="s">
        <v>16</v>
      </c>
      <c r="C34" s="32"/>
      <c r="D34" s="32"/>
      <c r="E34" s="33"/>
      <c r="F34" s="34">
        <v>1</v>
      </c>
      <c r="G34" s="34" t="s">
        <v>21</v>
      </c>
      <c r="H34" s="34"/>
      <c r="I34" s="39"/>
      <c r="J34" s="34"/>
    </row>
    <row r="35" spans="2:10" ht="13.5">
      <c r="B35" s="31" t="s">
        <v>17</v>
      </c>
      <c r="C35" s="32"/>
      <c r="D35" s="32"/>
      <c r="E35" s="33"/>
      <c r="F35" s="34">
        <v>1</v>
      </c>
      <c r="G35" s="34" t="s">
        <v>21</v>
      </c>
      <c r="H35" s="34"/>
      <c r="I35" s="39"/>
      <c r="J35" s="34"/>
    </row>
    <row r="36" spans="2:10" ht="13.5">
      <c r="B36" s="31" t="s">
        <v>18</v>
      </c>
      <c r="C36" s="32"/>
      <c r="D36" s="32"/>
      <c r="E36" s="33"/>
      <c r="F36" s="34">
        <v>1</v>
      </c>
      <c r="G36" s="34" t="s">
        <v>21</v>
      </c>
      <c r="H36" s="34"/>
      <c r="I36" s="39"/>
      <c r="J36" s="34"/>
    </row>
    <row r="37" spans="2:10" ht="13.5">
      <c r="B37" s="31" t="s">
        <v>19</v>
      </c>
      <c r="C37" s="32"/>
      <c r="D37" s="32"/>
      <c r="E37" s="33"/>
      <c r="F37" s="34">
        <v>1</v>
      </c>
      <c r="G37" s="34" t="s">
        <v>21</v>
      </c>
      <c r="H37" s="34"/>
      <c r="I37" s="39"/>
      <c r="J37" s="34"/>
    </row>
    <row r="38" spans="2:10" ht="13.5">
      <c r="B38" s="31" t="s">
        <v>20</v>
      </c>
      <c r="C38" s="32"/>
      <c r="D38" s="32"/>
      <c r="E38" s="33"/>
      <c r="F38" s="34">
        <v>1</v>
      </c>
      <c r="G38" s="34" t="s">
        <v>21</v>
      </c>
      <c r="H38" s="34"/>
      <c r="I38" s="39"/>
      <c r="J38" s="34"/>
    </row>
    <row r="39" spans="2:10" ht="13.5">
      <c r="B39" s="31"/>
      <c r="C39" s="32"/>
      <c r="D39" s="32"/>
      <c r="E39" s="33"/>
      <c r="F39" s="34"/>
      <c r="G39" s="34"/>
      <c r="H39" s="34"/>
      <c r="I39" s="39"/>
      <c r="J39" s="34"/>
    </row>
    <row r="40" spans="2:10" ht="13.5">
      <c r="B40" s="31" t="s">
        <v>55</v>
      </c>
      <c r="C40" s="32"/>
      <c r="D40" s="32"/>
      <c r="E40" s="33"/>
      <c r="F40" s="34"/>
      <c r="G40" s="34"/>
      <c r="H40" s="34"/>
      <c r="I40" s="39"/>
      <c r="J40" s="34"/>
    </row>
    <row r="41" spans="2:10" ht="13.5">
      <c r="B41" s="31"/>
      <c r="C41" s="32"/>
      <c r="D41" s="32"/>
      <c r="E41" s="33"/>
      <c r="F41" s="34"/>
      <c r="G41" s="34"/>
      <c r="H41" s="34"/>
      <c r="I41" s="39"/>
      <c r="J41" s="34"/>
    </row>
    <row r="42" spans="2:10" ht="13.5">
      <c r="B42" s="31"/>
      <c r="C42" s="32"/>
      <c r="D42" s="32"/>
      <c r="E42" s="33"/>
      <c r="F42" s="34"/>
      <c r="G42" s="34"/>
      <c r="H42" s="34"/>
      <c r="I42" s="39"/>
      <c r="J42" s="34"/>
    </row>
    <row r="43" spans="2:10" ht="13.5">
      <c r="B43" s="31" t="s">
        <v>56</v>
      </c>
      <c r="C43" s="32"/>
      <c r="D43" s="32"/>
      <c r="E43" s="33"/>
      <c r="F43" s="34"/>
      <c r="G43" s="34"/>
      <c r="H43" s="34"/>
      <c r="I43" s="39"/>
      <c r="J43" s="34"/>
    </row>
    <row r="44" spans="2:10" ht="13.5">
      <c r="B44" s="31" t="s">
        <v>57</v>
      </c>
      <c r="C44" s="32"/>
      <c r="D44" s="32"/>
      <c r="E44" s="33"/>
      <c r="F44" s="34"/>
      <c r="G44" s="34"/>
      <c r="H44" s="34"/>
      <c r="I44" s="39"/>
      <c r="J44" s="34"/>
    </row>
    <row r="45" spans="2:10" ht="13.5">
      <c r="B45" s="31" t="s">
        <v>58</v>
      </c>
      <c r="C45" s="32"/>
      <c r="D45" s="32"/>
      <c r="E45" s="33"/>
      <c r="F45" s="34"/>
      <c r="G45" s="34"/>
      <c r="H45" s="34"/>
      <c r="I45" s="39"/>
      <c r="J45" s="34"/>
    </row>
    <row r="46" spans="2:10" ht="13.5">
      <c r="B46" s="31"/>
      <c r="C46" s="32"/>
      <c r="D46" s="32"/>
      <c r="E46" s="33"/>
      <c r="F46" s="34"/>
      <c r="G46" s="34"/>
      <c r="H46" s="34"/>
      <c r="I46" s="39"/>
      <c r="J46" s="34"/>
    </row>
    <row r="47" spans="2:10" ht="13.5">
      <c r="B47" s="31" t="s">
        <v>59</v>
      </c>
      <c r="C47" s="32"/>
      <c r="D47" s="32"/>
      <c r="E47" s="33"/>
      <c r="F47" s="34"/>
      <c r="G47" s="34"/>
      <c r="H47" s="34"/>
      <c r="I47" s="39"/>
      <c r="J47" s="34" t="s">
        <v>26</v>
      </c>
    </row>
    <row r="48" spans="2:10" ht="13.5">
      <c r="B48" s="31"/>
      <c r="C48" s="32"/>
      <c r="D48" s="32"/>
      <c r="E48" s="33"/>
      <c r="F48" s="34"/>
      <c r="G48" s="34"/>
      <c r="H48" s="34"/>
      <c r="I48" s="39"/>
      <c r="J48" s="34"/>
    </row>
    <row r="50" spans="2:10" ht="18.75" customHeight="1">
      <c r="B50" s="73" t="s">
        <v>63</v>
      </c>
      <c r="C50" s="74"/>
      <c r="D50" s="74"/>
      <c r="E50" s="75"/>
      <c r="F50" s="76"/>
      <c r="G50" s="77"/>
      <c r="H50" s="77"/>
      <c r="I50" s="78"/>
      <c r="J50" s="5"/>
    </row>
    <row r="51" spans="2:11" ht="18.75" customHeight="1">
      <c r="B51" s="73" t="s">
        <v>64</v>
      </c>
      <c r="C51" s="74"/>
      <c r="D51" s="74"/>
      <c r="E51" s="75"/>
      <c r="F51" s="76"/>
      <c r="G51" s="77"/>
      <c r="H51" s="77"/>
      <c r="I51" s="78"/>
      <c r="J51" s="40"/>
      <c r="K51" s="41"/>
    </row>
    <row r="52" spans="2:10" ht="18.75" customHeight="1">
      <c r="B52" s="73" t="s">
        <v>60</v>
      </c>
      <c r="C52" s="74"/>
      <c r="D52" s="74"/>
      <c r="E52" s="75"/>
      <c r="F52" s="76"/>
      <c r="G52" s="77"/>
      <c r="H52" s="77"/>
      <c r="I52" s="78"/>
      <c r="J52" s="5"/>
    </row>
    <row r="53" spans="2:10" ht="18.75" customHeight="1">
      <c r="B53" s="73" t="s">
        <v>61</v>
      </c>
      <c r="C53" s="74"/>
      <c r="D53" s="74"/>
      <c r="E53" s="75"/>
      <c r="F53" s="76"/>
      <c r="G53" s="77"/>
      <c r="H53" s="77"/>
      <c r="I53" s="78"/>
      <c r="J53" s="5"/>
    </row>
    <row r="54" spans="2:10" ht="18.75" customHeight="1">
      <c r="B54" s="73" t="s">
        <v>62</v>
      </c>
      <c r="C54" s="74"/>
      <c r="D54" s="74"/>
      <c r="E54" s="75"/>
      <c r="F54" s="76"/>
      <c r="G54" s="77"/>
      <c r="H54" s="77"/>
      <c r="I54" s="78"/>
      <c r="J54" s="5"/>
    </row>
  </sheetData>
  <sheetProtection/>
  <mergeCells count="10">
    <mergeCell ref="B53:E53"/>
    <mergeCell ref="F53:I53"/>
    <mergeCell ref="B54:E54"/>
    <mergeCell ref="F54:I54"/>
    <mergeCell ref="B50:E50"/>
    <mergeCell ref="F50:I50"/>
    <mergeCell ref="B51:E51"/>
    <mergeCell ref="F51:I51"/>
    <mergeCell ref="B52:E52"/>
    <mergeCell ref="F52:I5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"/>
  <sheetViews>
    <sheetView view="pageBreakPreview" zoomScale="70" zoomScaleNormal="75" zoomScaleSheetLayoutView="70" zoomScalePageLayoutView="0" workbookViewId="0" topLeftCell="C1">
      <selection activeCell="P8" sqref="P8"/>
    </sheetView>
  </sheetViews>
  <sheetFormatPr defaultColWidth="9.00390625" defaultRowHeight="29.25" customHeight="1"/>
  <cols>
    <col min="1" max="1" width="5.125" style="43" customWidth="1"/>
    <col min="2" max="2" width="23.375" style="43" customWidth="1"/>
    <col min="3" max="3" width="6.125" style="43" customWidth="1"/>
    <col min="4" max="5" width="25.00390625" style="43" customWidth="1"/>
    <col min="6" max="6" width="50.00390625" style="43" customWidth="1"/>
    <col min="7" max="7" width="6.375" style="44" customWidth="1"/>
    <col min="8" max="8" width="6.125" style="43" customWidth="1"/>
    <col min="9" max="9" width="18.125" style="43" bestFit="1" customWidth="1"/>
    <col min="10" max="10" width="12.625" style="43" bestFit="1" customWidth="1"/>
    <col min="11" max="11" width="10.00390625" style="43" customWidth="1"/>
    <col min="12" max="12" width="14.375" style="45" bestFit="1" customWidth="1"/>
    <col min="13" max="13" width="12.50390625" style="46" customWidth="1"/>
    <col min="14" max="14" width="11.00390625" style="43" customWidth="1"/>
    <col min="15" max="15" width="9.00390625" style="43" customWidth="1"/>
    <col min="16" max="17" width="10.625" style="43" bestFit="1" customWidth="1"/>
    <col min="18" max="18" width="18.875" style="43" bestFit="1" customWidth="1"/>
    <col min="19" max="16384" width="9.00390625" style="43" customWidth="1"/>
  </cols>
  <sheetData>
    <row r="1" ht="29.25" customHeight="1">
      <c r="A1" s="42" t="s">
        <v>65</v>
      </c>
    </row>
    <row r="2" ht="29.25" customHeight="1">
      <c r="A2" s="47" t="s">
        <v>66</v>
      </c>
    </row>
    <row r="3" spans="1:14" s="44" customFormat="1" ht="29.25" customHeight="1">
      <c r="A3" s="48"/>
      <c r="B3" s="49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8" t="s">
        <v>73</v>
      </c>
      <c r="I3" s="48" t="s">
        <v>0</v>
      </c>
      <c r="J3" s="48" t="s">
        <v>74</v>
      </c>
      <c r="K3" s="48" t="s">
        <v>75</v>
      </c>
      <c r="L3" s="50" t="s">
        <v>2</v>
      </c>
      <c r="M3" s="51" t="s">
        <v>76</v>
      </c>
      <c r="N3" s="52"/>
    </row>
    <row r="4" spans="1:14" ht="29.25" customHeight="1">
      <c r="A4" s="53">
        <v>1</v>
      </c>
      <c r="B4" s="54" t="s">
        <v>77</v>
      </c>
      <c r="C4" s="55">
        <v>1</v>
      </c>
      <c r="D4" s="54" t="s">
        <v>78</v>
      </c>
      <c r="E4" s="54" t="s">
        <v>79</v>
      </c>
      <c r="F4" s="54" t="s">
        <v>80</v>
      </c>
      <c r="G4" s="56" t="s">
        <v>81</v>
      </c>
      <c r="H4" s="54">
        <v>243</v>
      </c>
      <c r="I4" s="54" t="s">
        <v>82</v>
      </c>
      <c r="J4" s="57"/>
      <c r="K4" s="54">
        <v>8.79</v>
      </c>
      <c r="L4" s="58"/>
      <c r="M4" s="59"/>
      <c r="N4" s="60"/>
    </row>
    <row r="5" spans="1:14" ht="29.25" customHeight="1">
      <c r="A5" s="53">
        <v>2</v>
      </c>
      <c r="B5" s="54" t="s">
        <v>78</v>
      </c>
      <c r="C5" s="55">
        <v>1</v>
      </c>
      <c r="D5" s="54" t="s">
        <v>78</v>
      </c>
      <c r="E5" s="54" t="s">
        <v>79</v>
      </c>
      <c r="F5" s="54" t="s">
        <v>80</v>
      </c>
      <c r="G5" s="56" t="s">
        <v>81</v>
      </c>
      <c r="H5" s="54">
        <v>243</v>
      </c>
      <c r="I5" s="54" t="s">
        <v>82</v>
      </c>
      <c r="J5" s="54"/>
      <c r="K5" s="54">
        <v>43.76</v>
      </c>
      <c r="L5" s="58"/>
      <c r="M5" s="59"/>
      <c r="N5" s="60"/>
    </row>
    <row r="6" spans="1:14" ht="29.25" customHeight="1">
      <c r="A6" s="53">
        <v>3</v>
      </c>
      <c r="B6" s="54" t="s">
        <v>83</v>
      </c>
      <c r="C6" s="55">
        <v>1</v>
      </c>
      <c r="D6" s="54" t="s">
        <v>84</v>
      </c>
      <c r="E6" s="54" t="s">
        <v>85</v>
      </c>
      <c r="F6" s="54" t="s">
        <v>80</v>
      </c>
      <c r="G6" s="56" t="s">
        <v>86</v>
      </c>
      <c r="H6" s="54">
        <v>52</v>
      </c>
      <c r="I6" s="54" t="s">
        <v>82</v>
      </c>
      <c r="J6" s="54"/>
      <c r="K6" s="54">
        <v>85.71</v>
      </c>
      <c r="L6" s="58"/>
      <c r="M6" s="59"/>
      <c r="N6" s="60"/>
    </row>
    <row r="7" spans="1:14" ht="29.25" customHeight="1">
      <c r="A7" s="53">
        <v>4</v>
      </c>
      <c r="B7" s="61" t="s">
        <v>87</v>
      </c>
      <c r="C7" s="55">
        <v>1</v>
      </c>
      <c r="D7" s="54" t="s">
        <v>84</v>
      </c>
      <c r="E7" s="54" t="s">
        <v>85</v>
      </c>
      <c r="F7" s="54" t="s">
        <v>80</v>
      </c>
      <c r="G7" s="56" t="s">
        <v>86</v>
      </c>
      <c r="H7" s="54">
        <v>52</v>
      </c>
      <c r="I7" s="54" t="s">
        <v>82</v>
      </c>
      <c r="J7" s="54"/>
      <c r="K7" s="54">
        <v>55.67</v>
      </c>
      <c r="L7" s="58"/>
      <c r="M7" s="59"/>
      <c r="N7" s="60"/>
    </row>
    <row r="8" spans="1:14" ht="29.25" customHeight="1">
      <c r="A8" s="53">
        <v>5</v>
      </c>
      <c r="B8" s="54" t="s">
        <v>88</v>
      </c>
      <c r="C8" s="55">
        <v>1</v>
      </c>
      <c r="D8" s="54" t="s">
        <v>84</v>
      </c>
      <c r="E8" s="54" t="s">
        <v>85</v>
      </c>
      <c r="F8" s="54" t="s">
        <v>80</v>
      </c>
      <c r="G8" s="56" t="s">
        <v>86</v>
      </c>
      <c r="H8" s="54">
        <v>52</v>
      </c>
      <c r="I8" s="54" t="s">
        <v>82</v>
      </c>
      <c r="J8" s="54"/>
      <c r="K8" s="54">
        <v>169.69</v>
      </c>
      <c r="L8" s="58"/>
      <c r="M8" s="59"/>
      <c r="N8" s="60"/>
    </row>
    <row r="9" spans="1:14" ht="29.25" customHeight="1">
      <c r="A9" s="53">
        <v>6</v>
      </c>
      <c r="B9" s="54" t="s">
        <v>89</v>
      </c>
      <c r="C9" s="55">
        <v>2</v>
      </c>
      <c r="D9" s="54" t="s">
        <v>84</v>
      </c>
      <c r="E9" s="54" t="s">
        <v>85</v>
      </c>
      <c r="F9" s="54" t="s">
        <v>80</v>
      </c>
      <c r="G9" s="56" t="s">
        <v>86</v>
      </c>
      <c r="H9" s="54">
        <v>52</v>
      </c>
      <c r="I9" s="54" t="s">
        <v>82</v>
      </c>
      <c r="J9" s="54"/>
      <c r="K9" s="54">
        <v>58.52</v>
      </c>
      <c r="L9" s="58"/>
      <c r="M9" s="59"/>
      <c r="N9" s="60"/>
    </row>
    <row r="10" spans="1:14" ht="29.25" customHeight="1">
      <c r="A10" s="53">
        <v>7</v>
      </c>
      <c r="B10" s="54" t="s">
        <v>90</v>
      </c>
      <c r="C10" s="55">
        <v>2</v>
      </c>
      <c r="D10" s="54" t="s">
        <v>84</v>
      </c>
      <c r="E10" s="54" t="s">
        <v>85</v>
      </c>
      <c r="F10" s="54" t="s">
        <v>80</v>
      </c>
      <c r="G10" s="56" t="s">
        <v>86</v>
      </c>
      <c r="H10" s="54">
        <v>52</v>
      </c>
      <c r="I10" s="54" t="s">
        <v>82</v>
      </c>
      <c r="J10" s="54"/>
      <c r="K10" s="54">
        <v>30.68</v>
      </c>
      <c r="L10" s="58"/>
      <c r="M10" s="59"/>
      <c r="N10" s="60"/>
    </row>
    <row r="11" spans="1:14" ht="29.25" customHeight="1">
      <c r="A11" s="53">
        <v>8</v>
      </c>
      <c r="B11" s="54" t="s">
        <v>91</v>
      </c>
      <c r="C11" s="55">
        <v>2</v>
      </c>
      <c r="D11" s="54" t="s">
        <v>84</v>
      </c>
      <c r="E11" s="54" t="s">
        <v>85</v>
      </c>
      <c r="F11" s="54" t="s">
        <v>80</v>
      </c>
      <c r="G11" s="56" t="s">
        <v>86</v>
      </c>
      <c r="H11" s="54">
        <v>52</v>
      </c>
      <c r="I11" s="54" t="s">
        <v>82</v>
      </c>
      <c r="J11" s="54"/>
      <c r="K11" s="54">
        <v>58.94</v>
      </c>
      <c r="L11" s="58"/>
      <c r="M11" s="59"/>
      <c r="N11" s="60"/>
    </row>
    <row r="12" spans="1:14" ht="29.25" customHeight="1">
      <c r="A12" s="53">
        <v>9</v>
      </c>
      <c r="B12" s="54" t="s">
        <v>92</v>
      </c>
      <c r="C12" s="55">
        <v>2</v>
      </c>
      <c r="D12" s="54" t="s">
        <v>84</v>
      </c>
      <c r="E12" s="54" t="s">
        <v>85</v>
      </c>
      <c r="F12" s="54" t="s">
        <v>80</v>
      </c>
      <c r="G12" s="56" t="s">
        <v>86</v>
      </c>
      <c r="H12" s="54">
        <v>52</v>
      </c>
      <c r="I12" s="54" t="s">
        <v>82</v>
      </c>
      <c r="J12" s="54"/>
      <c r="K12" s="54">
        <v>14.57</v>
      </c>
      <c r="L12" s="58"/>
      <c r="M12" s="59"/>
      <c r="N12" s="60"/>
    </row>
    <row r="13" spans="1:14" ht="29.25" customHeight="1">
      <c r="A13" s="53">
        <v>10</v>
      </c>
      <c r="B13" s="54" t="s">
        <v>93</v>
      </c>
      <c r="C13" s="55">
        <v>1</v>
      </c>
      <c r="D13" s="54" t="s">
        <v>84</v>
      </c>
      <c r="E13" s="54" t="s">
        <v>85</v>
      </c>
      <c r="F13" s="54" t="s">
        <v>80</v>
      </c>
      <c r="G13" s="56" t="s">
        <v>86</v>
      </c>
      <c r="H13" s="54">
        <v>52</v>
      </c>
      <c r="I13" s="54" t="s">
        <v>82</v>
      </c>
      <c r="J13" s="54"/>
      <c r="K13" s="54">
        <v>119.79</v>
      </c>
      <c r="L13" s="58"/>
      <c r="M13" s="59"/>
      <c r="N13" s="60"/>
    </row>
    <row r="14" spans="1:14" ht="29.25" customHeight="1">
      <c r="A14" s="53">
        <v>11</v>
      </c>
      <c r="B14" s="54" t="s">
        <v>94</v>
      </c>
      <c r="C14" s="55">
        <v>2</v>
      </c>
      <c r="D14" s="54" t="s">
        <v>84</v>
      </c>
      <c r="E14" s="54" t="s">
        <v>85</v>
      </c>
      <c r="F14" s="54" t="s">
        <v>80</v>
      </c>
      <c r="G14" s="56" t="s">
        <v>86</v>
      </c>
      <c r="H14" s="54">
        <v>52</v>
      </c>
      <c r="I14" s="54" t="s">
        <v>82</v>
      </c>
      <c r="J14" s="54"/>
      <c r="K14" s="54">
        <v>27.69</v>
      </c>
      <c r="L14" s="58"/>
      <c r="M14" s="59"/>
      <c r="N14" s="60"/>
    </row>
    <row r="15" spans="1:14" ht="29.25" customHeight="1">
      <c r="A15" s="53">
        <v>12</v>
      </c>
      <c r="B15" s="54" t="s">
        <v>95</v>
      </c>
      <c r="C15" s="55">
        <v>2</v>
      </c>
      <c r="D15" s="54" t="s">
        <v>84</v>
      </c>
      <c r="E15" s="54" t="s">
        <v>85</v>
      </c>
      <c r="F15" s="54" t="s">
        <v>80</v>
      </c>
      <c r="G15" s="56" t="s">
        <v>86</v>
      </c>
      <c r="H15" s="54">
        <v>52</v>
      </c>
      <c r="I15" s="54" t="s">
        <v>82</v>
      </c>
      <c r="J15" s="54"/>
      <c r="K15" s="54">
        <v>31.86</v>
      </c>
      <c r="L15" s="58"/>
      <c r="M15" s="59"/>
      <c r="N15" s="60"/>
    </row>
    <row r="16" spans="1:14" ht="29.25" customHeight="1">
      <c r="A16" s="53">
        <v>13</v>
      </c>
      <c r="B16" s="54" t="s">
        <v>96</v>
      </c>
      <c r="C16" s="55">
        <v>2</v>
      </c>
      <c r="D16" s="54" t="s">
        <v>84</v>
      </c>
      <c r="E16" s="54" t="s">
        <v>85</v>
      </c>
      <c r="F16" s="54" t="s">
        <v>80</v>
      </c>
      <c r="G16" s="56" t="s">
        <v>86</v>
      </c>
      <c r="H16" s="54">
        <v>52</v>
      </c>
      <c r="I16" s="54" t="s">
        <v>82</v>
      </c>
      <c r="J16" s="54"/>
      <c r="K16" s="54">
        <v>55.79</v>
      </c>
      <c r="L16" s="58"/>
      <c r="M16" s="59"/>
      <c r="N16" s="60"/>
    </row>
    <row r="17" spans="1:14" ht="29.25" customHeight="1">
      <c r="A17" s="53">
        <v>14</v>
      </c>
      <c r="B17" s="54" t="s">
        <v>97</v>
      </c>
      <c r="C17" s="55">
        <v>1</v>
      </c>
      <c r="D17" s="54" t="s">
        <v>98</v>
      </c>
      <c r="E17" s="54" t="s">
        <v>79</v>
      </c>
      <c r="F17" s="54" t="s">
        <v>80</v>
      </c>
      <c r="G17" s="56" t="s">
        <v>81</v>
      </c>
      <c r="H17" s="54">
        <v>243</v>
      </c>
      <c r="I17" s="54" t="s">
        <v>82</v>
      </c>
      <c r="J17" s="54"/>
      <c r="K17" s="54">
        <v>54.68</v>
      </c>
      <c r="L17" s="58"/>
      <c r="M17" s="59"/>
      <c r="N17" s="60"/>
    </row>
    <row r="18" spans="1:14" ht="29.25" customHeight="1">
      <c r="A18" s="53">
        <v>15</v>
      </c>
      <c r="B18" s="54" t="s">
        <v>99</v>
      </c>
      <c r="C18" s="55">
        <v>1</v>
      </c>
      <c r="D18" s="54" t="s">
        <v>98</v>
      </c>
      <c r="E18" s="54" t="s">
        <v>79</v>
      </c>
      <c r="F18" s="54" t="s">
        <v>80</v>
      </c>
      <c r="G18" s="56" t="s">
        <v>81</v>
      </c>
      <c r="H18" s="54">
        <v>243</v>
      </c>
      <c r="I18" s="54" t="s">
        <v>82</v>
      </c>
      <c r="J18" s="54"/>
      <c r="K18" s="54">
        <v>15.16</v>
      </c>
      <c r="L18" s="58"/>
      <c r="M18" s="59"/>
      <c r="N18" s="60"/>
    </row>
    <row r="19" spans="1:14" ht="29.25" customHeight="1">
      <c r="A19" s="53">
        <v>16</v>
      </c>
      <c r="B19" s="54" t="s">
        <v>100</v>
      </c>
      <c r="C19" s="55">
        <v>2</v>
      </c>
      <c r="D19" s="54" t="s">
        <v>98</v>
      </c>
      <c r="E19" s="54" t="s">
        <v>79</v>
      </c>
      <c r="F19" s="54" t="s">
        <v>80</v>
      </c>
      <c r="G19" s="56" t="s">
        <v>81</v>
      </c>
      <c r="H19" s="54">
        <v>243</v>
      </c>
      <c r="I19" s="54" t="s">
        <v>82</v>
      </c>
      <c r="J19" s="54"/>
      <c r="K19" s="54">
        <v>86.95</v>
      </c>
      <c r="L19" s="58"/>
      <c r="M19" s="59"/>
      <c r="N19" s="60"/>
    </row>
    <row r="20" spans="1:14" ht="29.25" customHeight="1">
      <c r="A20" s="53">
        <v>17</v>
      </c>
      <c r="B20" s="54" t="s">
        <v>101</v>
      </c>
      <c r="C20" s="55">
        <v>2</v>
      </c>
      <c r="D20" s="54" t="s">
        <v>98</v>
      </c>
      <c r="E20" s="54" t="s">
        <v>79</v>
      </c>
      <c r="F20" s="54" t="s">
        <v>80</v>
      </c>
      <c r="G20" s="56" t="s">
        <v>81</v>
      </c>
      <c r="H20" s="54">
        <v>243</v>
      </c>
      <c r="I20" s="54" t="s">
        <v>82</v>
      </c>
      <c r="J20" s="54"/>
      <c r="K20" s="54">
        <v>10.96</v>
      </c>
      <c r="L20" s="58"/>
      <c r="M20" s="59"/>
      <c r="N20" s="60"/>
    </row>
    <row r="21" spans="1:14" ht="29.25" customHeight="1">
      <c r="A21" s="53">
        <v>18</v>
      </c>
      <c r="B21" s="54" t="s">
        <v>102</v>
      </c>
      <c r="C21" s="55">
        <v>1</v>
      </c>
      <c r="D21" s="54" t="s">
        <v>103</v>
      </c>
      <c r="E21" s="54" t="s">
        <v>104</v>
      </c>
      <c r="F21" s="54" t="s">
        <v>105</v>
      </c>
      <c r="G21" s="56" t="s">
        <v>81</v>
      </c>
      <c r="H21" s="54">
        <v>243</v>
      </c>
      <c r="I21" s="54" t="s">
        <v>82</v>
      </c>
      <c r="J21" s="54"/>
      <c r="K21" s="54">
        <v>23.85</v>
      </c>
      <c r="L21" s="58"/>
      <c r="M21" s="59"/>
      <c r="N21" s="60"/>
    </row>
    <row r="22" spans="1:14" ht="29.25" customHeight="1">
      <c r="A22" s="53">
        <v>19</v>
      </c>
      <c r="B22" s="54" t="s">
        <v>106</v>
      </c>
      <c r="C22" s="55">
        <v>1</v>
      </c>
      <c r="D22" s="54" t="s">
        <v>103</v>
      </c>
      <c r="E22" s="54" t="s">
        <v>104</v>
      </c>
      <c r="F22" s="54" t="s">
        <v>105</v>
      </c>
      <c r="G22" s="56" t="s">
        <v>81</v>
      </c>
      <c r="H22" s="54">
        <v>243</v>
      </c>
      <c r="I22" s="54" t="s">
        <v>82</v>
      </c>
      <c r="J22" s="54"/>
      <c r="K22" s="54">
        <v>4.09</v>
      </c>
      <c r="L22" s="58"/>
      <c r="M22" s="59"/>
      <c r="N22" s="60"/>
    </row>
    <row r="23" spans="1:14" ht="29.25" customHeight="1">
      <c r="A23" s="53">
        <v>20</v>
      </c>
      <c r="B23" s="54" t="s">
        <v>102</v>
      </c>
      <c r="C23" s="55">
        <v>2</v>
      </c>
      <c r="D23" s="54" t="s">
        <v>103</v>
      </c>
      <c r="E23" s="54" t="s">
        <v>104</v>
      </c>
      <c r="F23" s="54" t="s">
        <v>105</v>
      </c>
      <c r="G23" s="56" t="s">
        <v>81</v>
      </c>
      <c r="H23" s="54">
        <v>243</v>
      </c>
      <c r="I23" s="54" t="s">
        <v>82</v>
      </c>
      <c r="J23" s="54"/>
      <c r="K23" s="54">
        <v>23.73</v>
      </c>
      <c r="L23" s="58"/>
      <c r="M23" s="59"/>
      <c r="N23" s="60"/>
    </row>
    <row r="24" spans="1:14" ht="29.25" customHeight="1">
      <c r="A24" s="53">
        <v>21</v>
      </c>
      <c r="B24" s="54" t="s">
        <v>107</v>
      </c>
      <c r="C24" s="55">
        <v>1</v>
      </c>
      <c r="D24" s="54" t="s">
        <v>107</v>
      </c>
      <c r="E24" s="54" t="s">
        <v>79</v>
      </c>
      <c r="F24" s="54" t="s">
        <v>80</v>
      </c>
      <c r="G24" s="56" t="s">
        <v>81</v>
      </c>
      <c r="H24" s="54">
        <v>243</v>
      </c>
      <c r="I24" s="54" t="s">
        <v>82</v>
      </c>
      <c r="J24" s="54"/>
      <c r="K24" s="54">
        <v>16.68</v>
      </c>
      <c r="L24" s="58"/>
      <c r="M24" s="59"/>
      <c r="N24" s="60"/>
    </row>
    <row r="25" spans="1:14" ht="29.25" customHeight="1">
      <c r="A25" s="53">
        <v>22</v>
      </c>
      <c r="B25" s="54" t="s">
        <v>108</v>
      </c>
      <c r="C25" s="55">
        <v>1</v>
      </c>
      <c r="D25" s="54" t="s">
        <v>109</v>
      </c>
      <c r="E25" s="54" t="s">
        <v>85</v>
      </c>
      <c r="F25" s="54" t="s">
        <v>80</v>
      </c>
      <c r="G25" s="56" t="s">
        <v>86</v>
      </c>
      <c r="H25" s="54">
        <v>52</v>
      </c>
      <c r="I25" s="54" t="s">
        <v>82</v>
      </c>
      <c r="J25" s="54"/>
      <c r="K25" s="54">
        <v>17.26</v>
      </c>
      <c r="L25" s="58"/>
      <c r="M25" s="59"/>
      <c r="N25" s="60"/>
    </row>
    <row r="26" spans="1:14" ht="29.25" customHeight="1">
      <c r="A26" s="53">
        <v>23</v>
      </c>
      <c r="B26" s="54" t="s">
        <v>110</v>
      </c>
      <c r="C26" s="55">
        <v>2</v>
      </c>
      <c r="D26" s="54" t="s">
        <v>109</v>
      </c>
      <c r="E26" s="54" t="s">
        <v>85</v>
      </c>
      <c r="F26" s="54" t="s">
        <v>80</v>
      </c>
      <c r="G26" s="56" t="s">
        <v>86</v>
      </c>
      <c r="H26" s="54">
        <v>52</v>
      </c>
      <c r="I26" s="54" t="s">
        <v>82</v>
      </c>
      <c r="J26" s="54"/>
      <c r="K26" s="54">
        <v>51.99</v>
      </c>
      <c r="L26" s="58"/>
      <c r="M26" s="59"/>
      <c r="N26" s="60"/>
    </row>
    <row r="27" spans="1:14" ht="29.25" customHeight="1">
      <c r="A27" s="53">
        <v>24</v>
      </c>
      <c r="B27" s="54" t="s">
        <v>111</v>
      </c>
      <c r="C27" s="55"/>
      <c r="D27" s="54" t="s">
        <v>112</v>
      </c>
      <c r="E27" s="54" t="s">
        <v>104</v>
      </c>
      <c r="F27" s="54" t="s">
        <v>80</v>
      </c>
      <c r="G27" s="56" t="s">
        <v>81</v>
      </c>
      <c r="H27" s="54">
        <v>243</v>
      </c>
      <c r="I27" s="54" t="s">
        <v>113</v>
      </c>
      <c r="J27" s="54"/>
      <c r="K27" s="54">
        <v>1</v>
      </c>
      <c r="L27" s="58"/>
      <c r="M27" s="59"/>
      <c r="N27" s="60"/>
    </row>
    <row r="28" spans="1:14" ht="29.25" customHeight="1">
      <c r="A28" s="54"/>
      <c r="B28" s="54"/>
      <c r="C28" s="54"/>
      <c r="D28" s="54"/>
      <c r="E28" s="54"/>
      <c r="F28" s="54"/>
      <c r="G28" s="56"/>
      <c r="H28" s="54"/>
      <c r="I28" s="54"/>
      <c r="J28" s="54"/>
      <c r="K28" s="54"/>
      <c r="L28" s="58"/>
      <c r="M28" s="59"/>
      <c r="N28" s="60"/>
    </row>
    <row r="29" spans="1:14" ht="29.25" customHeight="1">
      <c r="A29" s="62"/>
      <c r="B29" s="62"/>
      <c r="C29" s="62"/>
      <c r="D29" s="62"/>
      <c r="E29" s="62"/>
      <c r="F29" s="62"/>
      <c r="G29" s="52"/>
      <c r="H29" s="62"/>
      <c r="I29" s="79" t="s">
        <v>114</v>
      </c>
      <c r="J29" s="79"/>
      <c r="K29" s="79"/>
      <c r="L29" s="63"/>
      <c r="M29" s="64"/>
      <c r="N29" s="62"/>
    </row>
    <row r="30" spans="9:13" ht="29.25" customHeight="1">
      <c r="I30" s="80" t="s">
        <v>115</v>
      </c>
      <c r="J30" s="80"/>
      <c r="K30" s="80"/>
      <c r="L30" s="81"/>
      <c r="M30" s="81"/>
    </row>
    <row r="32" ht="29.25" customHeight="1">
      <c r="A32" s="47" t="s">
        <v>116</v>
      </c>
    </row>
    <row r="33" spans="1:14" s="44" customFormat="1" ht="29.25" customHeight="1">
      <c r="A33" s="48"/>
      <c r="B33" s="49" t="s">
        <v>67</v>
      </c>
      <c r="C33" s="48" t="s">
        <v>68</v>
      </c>
      <c r="D33" s="48" t="s">
        <v>69</v>
      </c>
      <c r="E33" s="48" t="s">
        <v>70</v>
      </c>
      <c r="F33" s="48" t="s">
        <v>71</v>
      </c>
      <c r="G33" s="48" t="s">
        <v>72</v>
      </c>
      <c r="H33" s="48" t="s">
        <v>73</v>
      </c>
      <c r="I33" s="48" t="s">
        <v>0</v>
      </c>
      <c r="J33" s="48" t="s">
        <v>1</v>
      </c>
      <c r="K33" s="48" t="s">
        <v>75</v>
      </c>
      <c r="L33" s="50" t="s">
        <v>2</v>
      </c>
      <c r="M33" s="51" t="s">
        <v>76</v>
      </c>
      <c r="N33" s="52"/>
    </row>
    <row r="34" spans="1:14" ht="29.25" customHeight="1">
      <c r="A34" s="53">
        <v>1</v>
      </c>
      <c r="B34" s="54" t="s">
        <v>102</v>
      </c>
      <c r="C34" s="55">
        <v>1</v>
      </c>
      <c r="D34" s="54" t="s">
        <v>117</v>
      </c>
      <c r="E34" s="54"/>
      <c r="F34" s="61" t="s">
        <v>118</v>
      </c>
      <c r="G34" s="56" t="s">
        <v>81</v>
      </c>
      <c r="H34" s="54">
        <v>243</v>
      </c>
      <c r="I34" s="54" t="s">
        <v>119</v>
      </c>
      <c r="J34" s="57"/>
      <c r="K34" s="83">
        <v>23.85</v>
      </c>
      <c r="L34" s="58"/>
      <c r="M34" s="59"/>
      <c r="N34" s="60"/>
    </row>
    <row r="35" spans="1:14" ht="29.25" customHeight="1">
      <c r="A35" s="53">
        <v>2</v>
      </c>
      <c r="B35" s="54" t="s">
        <v>106</v>
      </c>
      <c r="C35" s="55">
        <v>1</v>
      </c>
      <c r="D35" s="54" t="s">
        <v>117</v>
      </c>
      <c r="E35" s="54"/>
      <c r="F35" s="61" t="s">
        <v>118</v>
      </c>
      <c r="G35" s="56" t="s">
        <v>81</v>
      </c>
      <c r="H35" s="54">
        <v>243</v>
      </c>
      <c r="I35" s="54" t="s">
        <v>119</v>
      </c>
      <c r="J35" s="57"/>
      <c r="K35" s="83">
        <v>4.09</v>
      </c>
      <c r="L35" s="58"/>
      <c r="M35" s="59"/>
      <c r="N35" s="60"/>
    </row>
    <row r="36" spans="1:14" ht="29.25" customHeight="1">
      <c r="A36" s="53">
        <v>3</v>
      </c>
      <c r="B36" s="54" t="s">
        <v>102</v>
      </c>
      <c r="C36" s="55">
        <v>2</v>
      </c>
      <c r="D36" s="54" t="s">
        <v>117</v>
      </c>
      <c r="E36" s="54"/>
      <c r="F36" s="61" t="s">
        <v>118</v>
      </c>
      <c r="G36" s="56" t="s">
        <v>81</v>
      </c>
      <c r="H36" s="54">
        <v>243</v>
      </c>
      <c r="I36" s="54" t="s">
        <v>119</v>
      </c>
      <c r="J36" s="57"/>
      <c r="K36" s="83">
        <v>23.73</v>
      </c>
      <c r="L36" s="58"/>
      <c r="M36" s="59"/>
      <c r="N36" s="60"/>
    </row>
    <row r="37" spans="1:14" ht="29.25" customHeight="1">
      <c r="A37" s="53">
        <v>4</v>
      </c>
      <c r="B37" s="65" t="s">
        <v>108</v>
      </c>
      <c r="C37" s="55">
        <v>1</v>
      </c>
      <c r="D37" s="54" t="s">
        <v>120</v>
      </c>
      <c r="E37" s="54"/>
      <c r="F37" s="54" t="s">
        <v>121</v>
      </c>
      <c r="G37" s="56" t="s">
        <v>86</v>
      </c>
      <c r="H37" s="54">
        <v>52</v>
      </c>
      <c r="I37" s="54" t="s">
        <v>119</v>
      </c>
      <c r="J37" s="57"/>
      <c r="K37" s="82">
        <v>17.263</v>
      </c>
      <c r="L37" s="58"/>
      <c r="M37" s="59"/>
      <c r="N37" s="60"/>
    </row>
    <row r="38" spans="1:14" ht="29.25" customHeight="1">
      <c r="A38" s="53">
        <v>5</v>
      </c>
      <c r="B38" s="65" t="s">
        <v>110</v>
      </c>
      <c r="C38" s="55">
        <v>1</v>
      </c>
      <c r="D38" s="54" t="s">
        <v>120</v>
      </c>
      <c r="E38" s="54"/>
      <c r="F38" s="54" t="s">
        <v>121</v>
      </c>
      <c r="G38" s="56" t="s">
        <v>86</v>
      </c>
      <c r="H38" s="54">
        <v>52</v>
      </c>
      <c r="I38" s="54" t="s">
        <v>119</v>
      </c>
      <c r="J38" s="57"/>
      <c r="K38" s="82">
        <v>51.998</v>
      </c>
      <c r="L38" s="58"/>
      <c r="M38" s="59"/>
      <c r="N38" s="60"/>
    </row>
    <row r="39" spans="1:14" ht="29.25" customHeight="1">
      <c r="A39" s="53">
        <v>6</v>
      </c>
      <c r="B39" s="54" t="s">
        <v>77</v>
      </c>
      <c r="C39" s="55">
        <v>1</v>
      </c>
      <c r="D39" s="54" t="s">
        <v>122</v>
      </c>
      <c r="E39" s="54"/>
      <c r="F39" s="54" t="s">
        <v>123</v>
      </c>
      <c r="G39" s="56" t="s">
        <v>81</v>
      </c>
      <c r="H39" s="54">
        <v>243</v>
      </c>
      <c r="I39" s="54" t="s">
        <v>119</v>
      </c>
      <c r="J39" s="57"/>
      <c r="K39" s="83">
        <v>8.79</v>
      </c>
      <c r="L39" s="58"/>
      <c r="M39" s="59"/>
      <c r="N39" s="60"/>
    </row>
    <row r="40" spans="1:14" ht="29.25" customHeight="1">
      <c r="A40" s="53">
        <v>7</v>
      </c>
      <c r="B40" s="54" t="s">
        <v>78</v>
      </c>
      <c r="C40" s="55">
        <v>1</v>
      </c>
      <c r="D40" s="54" t="s">
        <v>122</v>
      </c>
      <c r="E40" s="54"/>
      <c r="F40" s="54" t="s">
        <v>123</v>
      </c>
      <c r="G40" s="56" t="s">
        <v>81</v>
      </c>
      <c r="H40" s="54">
        <v>243</v>
      </c>
      <c r="I40" s="54" t="s">
        <v>119</v>
      </c>
      <c r="J40" s="57"/>
      <c r="K40" s="83">
        <v>43.76</v>
      </c>
      <c r="L40" s="58"/>
      <c r="M40" s="59"/>
      <c r="N40" s="60"/>
    </row>
    <row r="41" spans="1:14" ht="29.25" customHeight="1">
      <c r="A41" s="53">
        <v>8</v>
      </c>
      <c r="B41" s="65" t="s">
        <v>107</v>
      </c>
      <c r="C41" s="55">
        <v>1</v>
      </c>
      <c r="D41" s="54" t="s">
        <v>124</v>
      </c>
      <c r="E41" s="54"/>
      <c r="F41" s="54" t="s">
        <v>125</v>
      </c>
      <c r="G41" s="56" t="s">
        <v>81</v>
      </c>
      <c r="H41" s="54">
        <v>243</v>
      </c>
      <c r="I41" s="54" t="s">
        <v>126</v>
      </c>
      <c r="J41" s="57"/>
      <c r="K41" s="82">
        <v>16.686</v>
      </c>
      <c r="L41" s="58"/>
      <c r="M41" s="59"/>
      <c r="N41" s="60"/>
    </row>
    <row r="42" spans="1:14" ht="29.25" customHeight="1">
      <c r="A42" s="53">
        <v>9</v>
      </c>
      <c r="B42" s="65" t="s">
        <v>107</v>
      </c>
      <c r="C42" s="55">
        <v>1</v>
      </c>
      <c r="D42" s="54" t="s">
        <v>124</v>
      </c>
      <c r="E42" s="54"/>
      <c r="F42" s="54" t="s">
        <v>127</v>
      </c>
      <c r="G42" s="56" t="s">
        <v>81</v>
      </c>
      <c r="H42" s="54">
        <v>243</v>
      </c>
      <c r="I42" s="54" t="s">
        <v>128</v>
      </c>
      <c r="J42" s="57"/>
      <c r="K42" s="82">
        <v>16.686</v>
      </c>
      <c r="L42" s="58"/>
      <c r="M42" s="59"/>
      <c r="N42" s="60"/>
    </row>
    <row r="43" spans="1:14" ht="29.25" customHeight="1">
      <c r="A43" s="53">
        <v>10</v>
      </c>
      <c r="B43" s="54" t="s">
        <v>129</v>
      </c>
      <c r="C43" s="55">
        <v>1</v>
      </c>
      <c r="D43" s="54" t="s">
        <v>112</v>
      </c>
      <c r="E43" s="54"/>
      <c r="F43" s="54" t="s">
        <v>130</v>
      </c>
      <c r="G43" s="56" t="s">
        <v>81</v>
      </c>
      <c r="H43" s="54">
        <v>243</v>
      </c>
      <c r="I43" s="54" t="s">
        <v>113</v>
      </c>
      <c r="J43" s="57"/>
      <c r="K43" s="83">
        <v>1</v>
      </c>
      <c r="L43" s="58"/>
      <c r="M43" s="59"/>
      <c r="N43" s="60"/>
    </row>
    <row r="44" spans="1:14" ht="29.25" customHeight="1">
      <c r="A44" s="53">
        <v>11</v>
      </c>
      <c r="B44" s="65" t="s">
        <v>97</v>
      </c>
      <c r="C44" s="67">
        <v>1</v>
      </c>
      <c r="D44" s="54" t="s">
        <v>131</v>
      </c>
      <c r="E44" s="54"/>
      <c r="F44" s="54" t="s">
        <v>132</v>
      </c>
      <c r="G44" s="56" t="s">
        <v>81</v>
      </c>
      <c r="H44" s="54">
        <v>243</v>
      </c>
      <c r="I44" s="54" t="s">
        <v>119</v>
      </c>
      <c r="J44" s="57"/>
      <c r="K44" s="82">
        <v>54.686</v>
      </c>
      <c r="L44" s="58"/>
      <c r="M44" s="59"/>
      <c r="N44" s="60"/>
    </row>
    <row r="45" spans="1:14" ht="29.25" customHeight="1">
      <c r="A45" s="53">
        <v>12</v>
      </c>
      <c r="B45" s="65" t="s">
        <v>99</v>
      </c>
      <c r="C45" s="67">
        <v>1</v>
      </c>
      <c r="D45" s="54" t="s">
        <v>131</v>
      </c>
      <c r="E45" s="54"/>
      <c r="F45" s="54" t="s">
        <v>132</v>
      </c>
      <c r="G45" s="56" t="s">
        <v>81</v>
      </c>
      <c r="H45" s="54">
        <v>243</v>
      </c>
      <c r="I45" s="54" t="s">
        <v>119</v>
      </c>
      <c r="J45" s="57"/>
      <c r="K45" s="82">
        <v>15.162</v>
      </c>
      <c r="L45" s="58"/>
      <c r="M45" s="59"/>
      <c r="N45" s="60"/>
    </row>
    <row r="46" spans="1:14" ht="29.25" customHeight="1">
      <c r="A46" s="53">
        <v>13</v>
      </c>
      <c r="B46" s="65" t="s">
        <v>100</v>
      </c>
      <c r="C46" s="67">
        <v>2</v>
      </c>
      <c r="D46" s="54" t="s">
        <v>131</v>
      </c>
      <c r="E46" s="54"/>
      <c r="F46" s="54" t="s">
        <v>132</v>
      </c>
      <c r="G46" s="56" t="s">
        <v>81</v>
      </c>
      <c r="H46" s="54">
        <v>243</v>
      </c>
      <c r="I46" s="54" t="s">
        <v>119</v>
      </c>
      <c r="J46" s="57"/>
      <c r="K46" s="82">
        <v>86.959</v>
      </c>
      <c r="L46" s="58"/>
      <c r="M46" s="59"/>
      <c r="N46" s="60"/>
    </row>
    <row r="47" spans="1:14" ht="29.25" customHeight="1">
      <c r="A47" s="53">
        <v>14</v>
      </c>
      <c r="B47" s="65" t="s">
        <v>133</v>
      </c>
      <c r="C47" s="67">
        <v>2</v>
      </c>
      <c r="D47" s="54" t="s">
        <v>131</v>
      </c>
      <c r="E47" s="54"/>
      <c r="F47" s="54" t="s">
        <v>132</v>
      </c>
      <c r="G47" s="56" t="s">
        <v>81</v>
      </c>
      <c r="H47" s="54">
        <v>243</v>
      </c>
      <c r="I47" s="54" t="s">
        <v>119</v>
      </c>
      <c r="J47" s="57"/>
      <c r="K47" s="82">
        <v>10.965</v>
      </c>
      <c r="L47" s="58"/>
      <c r="M47" s="59"/>
      <c r="N47" s="60"/>
    </row>
    <row r="48" spans="1:14" ht="29.25" customHeight="1">
      <c r="A48" s="53">
        <v>15</v>
      </c>
      <c r="B48" s="65" t="s">
        <v>97</v>
      </c>
      <c r="C48" s="67">
        <v>1</v>
      </c>
      <c r="D48" s="54" t="s">
        <v>131</v>
      </c>
      <c r="E48" s="54"/>
      <c r="F48" s="54" t="s">
        <v>125</v>
      </c>
      <c r="G48" s="56" t="s">
        <v>81</v>
      </c>
      <c r="H48" s="54">
        <v>243</v>
      </c>
      <c r="I48" s="54" t="s">
        <v>119</v>
      </c>
      <c r="J48" s="57"/>
      <c r="K48" s="82">
        <v>54.686</v>
      </c>
      <c r="L48" s="58"/>
      <c r="M48" s="59"/>
      <c r="N48" s="60"/>
    </row>
    <row r="49" spans="1:14" ht="29.25" customHeight="1">
      <c r="A49" s="53">
        <v>16</v>
      </c>
      <c r="B49" s="65" t="s">
        <v>99</v>
      </c>
      <c r="C49" s="67">
        <v>1</v>
      </c>
      <c r="D49" s="54" t="s">
        <v>131</v>
      </c>
      <c r="E49" s="54"/>
      <c r="F49" s="54" t="s">
        <v>125</v>
      </c>
      <c r="G49" s="56" t="s">
        <v>81</v>
      </c>
      <c r="H49" s="54">
        <v>243</v>
      </c>
      <c r="I49" s="54" t="s">
        <v>119</v>
      </c>
      <c r="J49" s="57"/>
      <c r="K49" s="82">
        <v>15.162</v>
      </c>
      <c r="L49" s="58"/>
      <c r="M49" s="59"/>
      <c r="N49" s="60"/>
    </row>
    <row r="50" spans="1:14" ht="29.25" customHeight="1">
      <c r="A50" s="53">
        <v>17</v>
      </c>
      <c r="B50" s="65" t="s">
        <v>100</v>
      </c>
      <c r="C50" s="67">
        <v>2</v>
      </c>
      <c r="D50" s="54" t="s">
        <v>131</v>
      </c>
      <c r="E50" s="54"/>
      <c r="F50" s="54" t="s">
        <v>125</v>
      </c>
      <c r="G50" s="56" t="s">
        <v>81</v>
      </c>
      <c r="H50" s="54">
        <v>243</v>
      </c>
      <c r="I50" s="54" t="s">
        <v>119</v>
      </c>
      <c r="J50" s="57"/>
      <c r="K50" s="82">
        <v>86.959</v>
      </c>
      <c r="L50" s="58"/>
      <c r="M50" s="59"/>
      <c r="N50" s="60"/>
    </row>
    <row r="51" spans="1:14" ht="29.25" customHeight="1">
      <c r="A51" s="53">
        <v>18</v>
      </c>
      <c r="B51" s="65" t="s">
        <v>133</v>
      </c>
      <c r="C51" s="67">
        <v>2</v>
      </c>
      <c r="D51" s="54" t="s">
        <v>131</v>
      </c>
      <c r="E51" s="54"/>
      <c r="F51" s="54" t="s">
        <v>125</v>
      </c>
      <c r="G51" s="56" t="s">
        <v>81</v>
      </c>
      <c r="H51" s="54">
        <v>243</v>
      </c>
      <c r="I51" s="54" t="s">
        <v>119</v>
      </c>
      <c r="J51" s="57"/>
      <c r="K51" s="82">
        <v>10.965</v>
      </c>
      <c r="L51" s="58"/>
      <c r="M51" s="59"/>
      <c r="N51" s="60"/>
    </row>
    <row r="52" spans="1:14" ht="29.25" customHeight="1">
      <c r="A52" s="54"/>
      <c r="B52" s="65"/>
      <c r="C52" s="68"/>
      <c r="D52" s="54"/>
      <c r="E52" s="54"/>
      <c r="F52" s="54"/>
      <c r="G52" s="56"/>
      <c r="H52" s="54"/>
      <c r="I52" s="54"/>
      <c r="J52" s="57"/>
      <c r="K52" s="66"/>
      <c r="L52" s="58"/>
      <c r="M52" s="59"/>
      <c r="N52" s="60"/>
    </row>
    <row r="53" spans="1:14" ht="29.25" customHeight="1">
      <c r="A53" s="62"/>
      <c r="B53" s="62"/>
      <c r="C53" s="62"/>
      <c r="D53" s="62"/>
      <c r="E53" s="62"/>
      <c r="F53" s="62"/>
      <c r="G53" s="52"/>
      <c r="H53" s="62"/>
      <c r="I53" s="79" t="s">
        <v>114</v>
      </c>
      <c r="J53" s="79"/>
      <c r="K53" s="79"/>
      <c r="L53" s="69"/>
      <c r="M53" s="64"/>
      <c r="N53" s="62"/>
    </row>
    <row r="54" spans="6:13" ht="29.25" customHeight="1">
      <c r="F54" s="70"/>
      <c r="I54" s="80" t="s">
        <v>134</v>
      </c>
      <c r="J54" s="80"/>
      <c r="K54" s="80"/>
      <c r="L54" s="81"/>
      <c r="M54" s="81"/>
    </row>
    <row r="56" ht="29.25" customHeight="1">
      <c r="A56" s="47" t="s">
        <v>135</v>
      </c>
    </row>
    <row r="57" spans="1:14" s="44" customFormat="1" ht="29.25" customHeight="1">
      <c r="A57" s="48"/>
      <c r="B57" s="48" t="s">
        <v>67</v>
      </c>
      <c r="C57" s="48" t="s">
        <v>68</v>
      </c>
      <c r="D57" s="48" t="s">
        <v>69</v>
      </c>
      <c r="E57" s="48" t="s">
        <v>70</v>
      </c>
      <c r="F57" s="48" t="s">
        <v>71</v>
      </c>
      <c r="G57" s="48" t="s">
        <v>72</v>
      </c>
      <c r="H57" s="48" t="s">
        <v>73</v>
      </c>
      <c r="I57" s="48" t="s">
        <v>0</v>
      </c>
      <c r="J57" s="48" t="s">
        <v>1</v>
      </c>
      <c r="K57" s="48" t="s">
        <v>75</v>
      </c>
      <c r="L57" s="50" t="s">
        <v>2</v>
      </c>
      <c r="M57" s="51" t="s">
        <v>76</v>
      </c>
      <c r="N57" s="52"/>
    </row>
    <row r="58" spans="1:14" ht="29.25" customHeight="1">
      <c r="A58" s="54">
        <v>1</v>
      </c>
      <c r="B58" s="65" t="s">
        <v>77</v>
      </c>
      <c r="C58" s="68">
        <v>1</v>
      </c>
      <c r="D58" s="54" t="s">
        <v>122</v>
      </c>
      <c r="E58" s="54"/>
      <c r="F58" s="54" t="s">
        <v>136</v>
      </c>
      <c r="G58" s="56" t="s">
        <v>81</v>
      </c>
      <c r="H58" s="54">
        <v>243</v>
      </c>
      <c r="I58" s="54" t="s">
        <v>119</v>
      </c>
      <c r="J58" s="57"/>
      <c r="K58" s="82">
        <v>8.795</v>
      </c>
      <c r="L58" s="58"/>
      <c r="M58" s="59"/>
      <c r="N58" s="60"/>
    </row>
    <row r="59" spans="1:14" ht="29.25" customHeight="1">
      <c r="A59" s="54">
        <v>2</v>
      </c>
      <c r="B59" s="65" t="s">
        <v>78</v>
      </c>
      <c r="C59" s="68">
        <v>1</v>
      </c>
      <c r="D59" s="54" t="s">
        <v>122</v>
      </c>
      <c r="E59" s="54"/>
      <c r="F59" s="54" t="s">
        <v>136</v>
      </c>
      <c r="G59" s="56" t="s">
        <v>81</v>
      </c>
      <c r="H59" s="54">
        <v>243</v>
      </c>
      <c r="I59" s="54" t="s">
        <v>119</v>
      </c>
      <c r="J59" s="57"/>
      <c r="K59" s="82">
        <v>43.761</v>
      </c>
      <c r="L59" s="58"/>
      <c r="M59" s="59"/>
      <c r="N59" s="60"/>
    </row>
    <row r="60" spans="1:14" ht="29.25" customHeight="1">
      <c r="A60" s="54">
        <v>3</v>
      </c>
      <c r="B60" s="65" t="s">
        <v>102</v>
      </c>
      <c r="C60" s="68">
        <v>1</v>
      </c>
      <c r="D60" s="54" t="s">
        <v>117</v>
      </c>
      <c r="E60" s="54"/>
      <c r="F60" s="54" t="s">
        <v>137</v>
      </c>
      <c r="G60" s="56" t="s">
        <v>81</v>
      </c>
      <c r="H60" s="54">
        <v>243</v>
      </c>
      <c r="I60" s="54" t="s">
        <v>119</v>
      </c>
      <c r="J60" s="57"/>
      <c r="K60" s="82">
        <v>23.857</v>
      </c>
      <c r="L60" s="58"/>
      <c r="M60" s="59"/>
      <c r="N60" s="60"/>
    </row>
    <row r="61" spans="1:14" ht="29.25" customHeight="1">
      <c r="A61" s="54">
        <v>4</v>
      </c>
      <c r="B61" s="65" t="s">
        <v>106</v>
      </c>
      <c r="C61" s="68">
        <v>1</v>
      </c>
      <c r="D61" s="54" t="s">
        <v>117</v>
      </c>
      <c r="E61" s="54"/>
      <c r="F61" s="54" t="s">
        <v>137</v>
      </c>
      <c r="G61" s="56" t="s">
        <v>81</v>
      </c>
      <c r="H61" s="54">
        <v>243</v>
      </c>
      <c r="I61" s="54" t="s">
        <v>119</v>
      </c>
      <c r="J61" s="57"/>
      <c r="K61" s="82">
        <v>4.092</v>
      </c>
      <c r="L61" s="58"/>
      <c r="M61" s="59"/>
      <c r="N61" s="60"/>
    </row>
    <row r="62" spans="1:14" ht="29.25" customHeight="1">
      <c r="A62" s="54">
        <v>5</v>
      </c>
      <c r="B62" s="65" t="s">
        <v>102</v>
      </c>
      <c r="C62" s="68">
        <v>2</v>
      </c>
      <c r="D62" s="54" t="s">
        <v>117</v>
      </c>
      <c r="E62" s="54"/>
      <c r="F62" s="54" t="s">
        <v>137</v>
      </c>
      <c r="G62" s="56" t="s">
        <v>81</v>
      </c>
      <c r="H62" s="54">
        <v>243</v>
      </c>
      <c r="I62" s="54" t="s">
        <v>119</v>
      </c>
      <c r="J62" s="57"/>
      <c r="K62" s="82">
        <v>23.739</v>
      </c>
      <c r="L62" s="58"/>
      <c r="M62" s="59"/>
      <c r="N62" s="60"/>
    </row>
    <row r="63" spans="1:14" ht="29.25" customHeight="1">
      <c r="A63" s="54"/>
      <c r="B63" s="54"/>
      <c r="C63" s="54"/>
      <c r="D63" s="54"/>
      <c r="E63" s="54"/>
      <c r="F63" s="54"/>
      <c r="G63" s="56"/>
      <c r="H63" s="54"/>
      <c r="I63" s="54"/>
      <c r="J63" s="57"/>
      <c r="K63" s="54"/>
      <c r="L63" s="58"/>
      <c r="M63" s="59"/>
      <c r="N63" s="60"/>
    </row>
    <row r="64" spans="1:14" ht="29.25" customHeight="1" hidden="1">
      <c r="A64" s="54">
        <v>5</v>
      </c>
      <c r="B64" s="54"/>
      <c r="C64" s="54"/>
      <c r="D64" s="54"/>
      <c r="E64" s="54"/>
      <c r="F64" s="54"/>
      <c r="G64" s="56"/>
      <c r="H64" s="54"/>
      <c r="I64" s="54"/>
      <c r="J64" s="57" t="e">
        <f>IF(#REF!="","",VLOOKUP(#REF!,#REF!,2,0))</f>
        <v>#REF!</v>
      </c>
      <c r="K64" s="54"/>
      <c r="L64" s="58">
        <f aca="true" t="shared" si="0" ref="L64:L73">IF(ISERROR(ROUNDDOWN(H64*J64*K64,0)),"",(ROUNDDOWN(H64*J64*K64,0)))</f>
      </c>
      <c r="M64" s="59"/>
      <c r="N64" s="60" t="e">
        <f>+IF(#REF!="a","（注意）清掃区分の組み合わせに誤りがあります","")</f>
        <v>#REF!</v>
      </c>
    </row>
    <row r="65" spans="1:14" ht="29.25" customHeight="1" hidden="1">
      <c r="A65" s="54">
        <v>6</v>
      </c>
      <c r="B65" s="54"/>
      <c r="C65" s="54"/>
      <c r="D65" s="54"/>
      <c r="E65" s="54"/>
      <c r="F65" s="54"/>
      <c r="G65" s="56"/>
      <c r="H65" s="54"/>
      <c r="I65" s="54"/>
      <c r="J65" s="57" t="e">
        <f>IF(#REF!="","",VLOOKUP(#REF!,#REF!,2,0))</f>
        <v>#REF!</v>
      </c>
      <c r="K65" s="54"/>
      <c r="L65" s="58">
        <f t="shared" si="0"/>
      </c>
      <c r="M65" s="59"/>
      <c r="N65" s="60" t="e">
        <f>+IF(#REF!="a","（注意）清掃区分の組み合わせに誤りがあります","")</f>
        <v>#REF!</v>
      </c>
    </row>
    <row r="66" spans="1:14" ht="29.25" customHeight="1" hidden="1">
      <c r="A66" s="54">
        <v>7</v>
      </c>
      <c r="B66" s="54"/>
      <c r="C66" s="54"/>
      <c r="D66" s="54"/>
      <c r="E66" s="54"/>
      <c r="F66" s="54"/>
      <c r="G66" s="56"/>
      <c r="H66" s="54"/>
      <c r="I66" s="54"/>
      <c r="J66" s="57" t="e">
        <f>IF(#REF!="","",VLOOKUP(#REF!,#REF!,2,0))</f>
        <v>#REF!</v>
      </c>
      <c r="K66" s="54"/>
      <c r="L66" s="58">
        <f t="shared" si="0"/>
      </c>
      <c r="M66" s="59"/>
      <c r="N66" s="60" t="e">
        <f>+IF(#REF!="a","（注意）清掃区分の組み合わせに誤りがあります","")</f>
        <v>#REF!</v>
      </c>
    </row>
    <row r="67" spans="1:14" ht="29.25" customHeight="1" hidden="1">
      <c r="A67" s="54">
        <v>8</v>
      </c>
      <c r="B67" s="54"/>
      <c r="C67" s="54"/>
      <c r="D67" s="54"/>
      <c r="E67" s="54"/>
      <c r="F67" s="54"/>
      <c r="G67" s="56"/>
      <c r="H67" s="54"/>
      <c r="I67" s="54"/>
      <c r="J67" s="57" t="e">
        <f>IF(#REF!="","",VLOOKUP(#REF!,#REF!,2,0))</f>
        <v>#REF!</v>
      </c>
      <c r="K67" s="54"/>
      <c r="L67" s="58">
        <f t="shared" si="0"/>
      </c>
      <c r="M67" s="59"/>
      <c r="N67" s="60" t="e">
        <f>+IF(#REF!="a","（注意）清掃区分の組み合わせに誤りがあります","")</f>
        <v>#REF!</v>
      </c>
    </row>
    <row r="68" spans="1:14" ht="29.25" customHeight="1" hidden="1">
      <c r="A68" s="54">
        <v>9</v>
      </c>
      <c r="B68" s="54"/>
      <c r="C68" s="54"/>
      <c r="D68" s="54"/>
      <c r="E68" s="54"/>
      <c r="F68" s="54"/>
      <c r="G68" s="56"/>
      <c r="H68" s="54"/>
      <c r="I68" s="54"/>
      <c r="J68" s="57" t="e">
        <f>IF(#REF!="","",VLOOKUP(#REF!,#REF!,2,0))</f>
        <v>#REF!</v>
      </c>
      <c r="K68" s="54"/>
      <c r="L68" s="58">
        <f t="shared" si="0"/>
      </c>
      <c r="M68" s="59"/>
      <c r="N68" s="60" t="e">
        <f>+IF(#REF!="a","（注意）清掃区分の組み合わせに誤りがあります","")</f>
        <v>#REF!</v>
      </c>
    </row>
    <row r="69" spans="1:14" ht="29.25" customHeight="1" hidden="1">
      <c r="A69" s="54">
        <v>10</v>
      </c>
      <c r="B69" s="54"/>
      <c r="C69" s="54"/>
      <c r="D69" s="54"/>
      <c r="E69" s="54"/>
      <c r="F69" s="54"/>
      <c r="G69" s="56"/>
      <c r="H69" s="54"/>
      <c r="I69" s="54"/>
      <c r="J69" s="57" t="e">
        <f>IF(#REF!="","",VLOOKUP(#REF!,#REF!,2,0))</f>
        <v>#REF!</v>
      </c>
      <c r="K69" s="54"/>
      <c r="L69" s="58">
        <f t="shared" si="0"/>
      </c>
      <c r="M69" s="59"/>
      <c r="N69" s="60" t="e">
        <f>+IF(#REF!="a","（注意）清掃区分の組み合わせに誤りがあります","")</f>
        <v>#REF!</v>
      </c>
    </row>
    <row r="70" spans="1:14" ht="29.25" customHeight="1" hidden="1">
      <c r="A70" s="54">
        <v>11</v>
      </c>
      <c r="B70" s="54"/>
      <c r="C70" s="54"/>
      <c r="D70" s="54"/>
      <c r="E70" s="54"/>
      <c r="F70" s="54"/>
      <c r="G70" s="56"/>
      <c r="H70" s="54"/>
      <c r="I70" s="54"/>
      <c r="J70" s="57" t="e">
        <f>IF(#REF!="","",VLOOKUP(#REF!,#REF!,2,0))</f>
        <v>#REF!</v>
      </c>
      <c r="K70" s="54"/>
      <c r="L70" s="58">
        <f t="shared" si="0"/>
      </c>
      <c r="M70" s="59"/>
      <c r="N70" s="60" t="e">
        <f>+IF(#REF!="a","（注意）清掃区分の組み合わせに誤りがあります","")</f>
        <v>#REF!</v>
      </c>
    </row>
    <row r="71" spans="1:14" ht="29.25" customHeight="1" hidden="1">
      <c r="A71" s="54">
        <v>12</v>
      </c>
      <c r="B71" s="54"/>
      <c r="C71" s="54"/>
      <c r="D71" s="54"/>
      <c r="E71" s="54"/>
      <c r="F71" s="54"/>
      <c r="G71" s="56"/>
      <c r="H71" s="54"/>
      <c r="I71" s="54"/>
      <c r="J71" s="57" t="e">
        <f>IF(#REF!="","",VLOOKUP(#REF!,#REF!,2,0))</f>
        <v>#REF!</v>
      </c>
      <c r="K71" s="54"/>
      <c r="L71" s="58">
        <f t="shared" si="0"/>
      </c>
      <c r="M71" s="59"/>
      <c r="N71" s="60" t="e">
        <f>+IF(#REF!="a","（注意）清掃区分の組み合わせに誤りがあります","")</f>
        <v>#REF!</v>
      </c>
    </row>
    <row r="72" spans="1:14" ht="29.25" customHeight="1" hidden="1">
      <c r="A72" s="54">
        <v>13</v>
      </c>
      <c r="B72" s="54"/>
      <c r="C72" s="54"/>
      <c r="D72" s="54"/>
      <c r="E72" s="54"/>
      <c r="F72" s="54"/>
      <c r="G72" s="56"/>
      <c r="H72" s="54"/>
      <c r="I72" s="54"/>
      <c r="J72" s="57" t="e">
        <f>IF(#REF!="","",VLOOKUP(#REF!,#REF!,2,0))</f>
        <v>#REF!</v>
      </c>
      <c r="K72" s="54"/>
      <c r="L72" s="58">
        <f t="shared" si="0"/>
      </c>
      <c r="M72" s="59"/>
      <c r="N72" s="60" t="e">
        <f>+IF(#REF!="a","（注意）清掃区分の組み合わせに誤りがあります","")</f>
        <v>#REF!</v>
      </c>
    </row>
    <row r="73" spans="1:14" ht="29.25" customHeight="1" hidden="1">
      <c r="A73" s="54">
        <v>10</v>
      </c>
      <c r="B73" s="54"/>
      <c r="C73" s="54"/>
      <c r="D73" s="54"/>
      <c r="E73" s="54"/>
      <c r="F73" s="54"/>
      <c r="G73" s="56"/>
      <c r="H73" s="54"/>
      <c r="I73" s="54"/>
      <c r="J73" s="57" t="e">
        <f>IF(#REF!="","",VLOOKUP(#REF!,#REF!,2,0))</f>
        <v>#REF!</v>
      </c>
      <c r="K73" s="54"/>
      <c r="L73" s="58">
        <f t="shared" si="0"/>
      </c>
      <c r="M73" s="59"/>
      <c r="N73" s="60" t="e">
        <f>+IF(#REF!="a","（注意）清掃区分の組み合わせに誤りがあります","")</f>
        <v>#REF!</v>
      </c>
    </row>
    <row r="74" spans="1:14" ht="29.25" customHeight="1">
      <c r="A74" s="62"/>
      <c r="B74" s="62"/>
      <c r="C74" s="62"/>
      <c r="D74" s="62"/>
      <c r="E74" s="62"/>
      <c r="F74" s="62"/>
      <c r="G74" s="52"/>
      <c r="H74" s="62"/>
      <c r="I74" s="79" t="s">
        <v>114</v>
      </c>
      <c r="J74" s="79"/>
      <c r="K74" s="79"/>
      <c r="L74" s="69"/>
      <c r="M74" s="64"/>
      <c r="N74" s="62"/>
    </row>
    <row r="75" spans="9:13" ht="29.25" customHeight="1">
      <c r="I75" s="80" t="s">
        <v>138</v>
      </c>
      <c r="J75" s="80"/>
      <c r="K75" s="80"/>
      <c r="L75" s="81"/>
      <c r="M75" s="81"/>
    </row>
    <row r="77" ht="29.25" customHeight="1">
      <c r="A77" s="47" t="s">
        <v>139</v>
      </c>
    </row>
    <row r="78" spans="1:14" s="44" customFormat="1" ht="29.25" customHeight="1">
      <c r="A78" s="48"/>
      <c r="B78" s="49" t="s">
        <v>67</v>
      </c>
      <c r="C78" s="48" t="s">
        <v>68</v>
      </c>
      <c r="D78" s="48" t="s">
        <v>69</v>
      </c>
      <c r="E78" s="48" t="s">
        <v>70</v>
      </c>
      <c r="F78" s="48" t="s">
        <v>71</v>
      </c>
      <c r="G78" s="48" t="s">
        <v>72</v>
      </c>
      <c r="H78" s="48" t="s">
        <v>73</v>
      </c>
      <c r="I78" s="48" t="s">
        <v>0</v>
      </c>
      <c r="J78" s="48" t="s">
        <v>1</v>
      </c>
      <c r="K78" s="48" t="s">
        <v>75</v>
      </c>
      <c r="L78" s="50" t="s">
        <v>2</v>
      </c>
      <c r="M78" s="51" t="s">
        <v>76</v>
      </c>
      <c r="N78" s="52"/>
    </row>
    <row r="79" spans="1:14" ht="29.25" customHeight="1">
      <c r="A79" s="53">
        <v>1</v>
      </c>
      <c r="B79" s="54" t="s">
        <v>77</v>
      </c>
      <c r="C79" s="55">
        <v>1</v>
      </c>
      <c r="D79" s="54" t="s">
        <v>122</v>
      </c>
      <c r="E79" s="54" t="s">
        <v>140</v>
      </c>
      <c r="F79" s="54" t="s">
        <v>141</v>
      </c>
      <c r="G79" s="56" t="s">
        <v>142</v>
      </c>
      <c r="H79" s="54">
        <v>2</v>
      </c>
      <c r="I79" s="54" t="s">
        <v>82</v>
      </c>
      <c r="J79" s="57"/>
      <c r="K79" s="54">
        <v>8.79</v>
      </c>
      <c r="L79" s="58"/>
      <c r="M79" s="59"/>
      <c r="N79" s="60"/>
    </row>
    <row r="80" spans="1:14" ht="29.25" customHeight="1">
      <c r="A80" s="53">
        <v>2</v>
      </c>
      <c r="B80" s="54" t="s">
        <v>78</v>
      </c>
      <c r="C80" s="55">
        <v>1</v>
      </c>
      <c r="D80" s="54" t="s">
        <v>122</v>
      </c>
      <c r="E80" s="54" t="s">
        <v>140</v>
      </c>
      <c r="F80" s="54" t="s">
        <v>141</v>
      </c>
      <c r="G80" s="56" t="s">
        <v>142</v>
      </c>
      <c r="H80" s="54">
        <v>2</v>
      </c>
      <c r="I80" s="54" t="s">
        <v>82</v>
      </c>
      <c r="J80" s="57"/>
      <c r="K80" s="54">
        <v>43.76</v>
      </c>
      <c r="L80" s="58"/>
      <c r="M80" s="59"/>
      <c r="N80" s="60"/>
    </row>
    <row r="81" spans="1:14" ht="29.25" customHeight="1">
      <c r="A81" s="53">
        <v>3</v>
      </c>
      <c r="B81" s="54" t="s">
        <v>83</v>
      </c>
      <c r="C81" s="55">
        <v>1</v>
      </c>
      <c r="D81" s="54" t="s">
        <v>143</v>
      </c>
      <c r="E81" s="54" t="s">
        <v>140</v>
      </c>
      <c r="F81" s="54" t="s">
        <v>141</v>
      </c>
      <c r="G81" s="56" t="s">
        <v>142</v>
      </c>
      <c r="H81" s="54">
        <v>2</v>
      </c>
      <c r="I81" s="54" t="s">
        <v>82</v>
      </c>
      <c r="J81" s="57"/>
      <c r="K81" s="54">
        <v>85.71</v>
      </c>
      <c r="L81" s="58"/>
      <c r="M81" s="59"/>
      <c r="N81" s="60"/>
    </row>
    <row r="82" spans="1:14" ht="29.25" customHeight="1">
      <c r="A82" s="53">
        <v>4</v>
      </c>
      <c r="B82" s="54" t="s">
        <v>144</v>
      </c>
      <c r="C82" s="55">
        <v>1</v>
      </c>
      <c r="D82" s="54" t="s">
        <v>143</v>
      </c>
      <c r="E82" s="54" t="s">
        <v>140</v>
      </c>
      <c r="F82" s="54" t="s">
        <v>141</v>
      </c>
      <c r="G82" s="56" t="s">
        <v>142</v>
      </c>
      <c r="H82" s="54">
        <v>2</v>
      </c>
      <c r="I82" s="54" t="s">
        <v>82</v>
      </c>
      <c r="J82" s="57"/>
      <c r="K82" s="54">
        <v>55.67</v>
      </c>
      <c r="L82" s="58"/>
      <c r="M82" s="59"/>
      <c r="N82" s="60"/>
    </row>
    <row r="83" spans="1:14" ht="29.25" customHeight="1">
      <c r="A83" s="53">
        <v>5</v>
      </c>
      <c r="B83" s="54" t="s">
        <v>88</v>
      </c>
      <c r="C83" s="55">
        <v>1</v>
      </c>
      <c r="D83" s="54" t="s">
        <v>143</v>
      </c>
      <c r="E83" s="54" t="s">
        <v>140</v>
      </c>
      <c r="F83" s="54" t="s">
        <v>141</v>
      </c>
      <c r="G83" s="56" t="s">
        <v>142</v>
      </c>
      <c r="H83" s="54">
        <v>2</v>
      </c>
      <c r="I83" s="54" t="s">
        <v>82</v>
      </c>
      <c r="J83" s="57"/>
      <c r="K83" s="54">
        <v>169.69</v>
      </c>
      <c r="L83" s="58"/>
      <c r="M83" s="59"/>
      <c r="N83" s="60"/>
    </row>
    <row r="84" spans="1:14" ht="29.25" customHeight="1">
      <c r="A84" s="53">
        <v>6</v>
      </c>
      <c r="B84" s="54" t="s">
        <v>89</v>
      </c>
      <c r="C84" s="55">
        <v>2</v>
      </c>
      <c r="D84" s="54" t="s">
        <v>143</v>
      </c>
      <c r="E84" s="54" t="s">
        <v>140</v>
      </c>
      <c r="F84" s="54" t="s">
        <v>141</v>
      </c>
      <c r="G84" s="56" t="s">
        <v>142</v>
      </c>
      <c r="H84" s="54">
        <v>2</v>
      </c>
      <c r="I84" s="54" t="s">
        <v>82</v>
      </c>
      <c r="J84" s="57"/>
      <c r="K84" s="54">
        <v>58.52</v>
      </c>
      <c r="L84" s="58"/>
      <c r="M84" s="59"/>
      <c r="N84" s="60"/>
    </row>
    <row r="85" spans="1:14" ht="29.25" customHeight="1">
      <c r="A85" s="53">
        <v>7</v>
      </c>
      <c r="B85" s="54" t="s">
        <v>90</v>
      </c>
      <c r="C85" s="55">
        <v>2</v>
      </c>
      <c r="D85" s="54" t="s">
        <v>143</v>
      </c>
      <c r="E85" s="54" t="s">
        <v>140</v>
      </c>
      <c r="F85" s="54" t="s">
        <v>141</v>
      </c>
      <c r="G85" s="56" t="s">
        <v>142</v>
      </c>
      <c r="H85" s="54">
        <v>2</v>
      </c>
      <c r="I85" s="54" t="s">
        <v>82</v>
      </c>
      <c r="J85" s="57"/>
      <c r="K85" s="54">
        <v>30.68</v>
      </c>
      <c r="L85" s="58"/>
      <c r="M85" s="59"/>
      <c r="N85" s="60"/>
    </row>
    <row r="86" spans="1:14" ht="29.25" customHeight="1">
      <c r="A86" s="53">
        <v>8</v>
      </c>
      <c r="B86" s="54" t="s">
        <v>91</v>
      </c>
      <c r="C86" s="55">
        <v>2</v>
      </c>
      <c r="D86" s="54" t="s">
        <v>143</v>
      </c>
      <c r="E86" s="54" t="s">
        <v>140</v>
      </c>
      <c r="F86" s="54" t="s">
        <v>141</v>
      </c>
      <c r="G86" s="56" t="s">
        <v>142</v>
      </c>
      <c r="H86" s="54">
        <v>2</v>
      </c>
      <c r="I86" s="54" t="s">
        <v>82</v>
      </c>
      <c r="J86" s="57"/>
      <c r="K86" s="54">
        <v>58.94</v>
      </c>
      <c r="L86" s="58"/>
      <c r="M86" s="59"/>
      <c r="N86" s="60"/>
    </row>
    <row r="87" spans="1:14" ht="29.25" customHeight="1">
      <c r="A87" s="53">
        <v>9</v>
      </c>
      <c r="B87" s="54" t="s">
        <v>92</v>
      </c>
      <c r="C87" s="55">
        <v>2</v>
      </c>
      <c r="D87" s="54" t="s">
        <v>143</v>
      </c>
      <c r="E87" s="54" t="s">
        <v>140</v>
      </c>
      <c r="F87" s="54" t="s">
        <v>141</v>
      </c>
      <c r="G87" s="56" t="s">
        <v>142</v>
      </c>
      <c r="H87" s="54">
        <v>2</v>
      </c>
      <c r="I87" s="54" t="s">
        <v>82</v>
      </c>
      <c r="J87" s="57"/>
      <c r="K87" s="54">
        <v>14.57</v>
      </c>
      <c r="L87" s="58"/>
      <c r="M87" s="59"/>
      <c r="N87" s="60"/>
    </row>
    <row r="88" spans="1:14" ht="29.25" customHeight="1">
      <c r="A88" s="53">
        <v>10</v>
      </c>
      <c r="B88" s="54" t="s">
        <v>93</v>
      </c>
      <c r="C88" s="55">
        <v>1</v>
      </c>
      <c r="D88" s="54" t="s">
        <v>145</v>
      </c>
      <c r="E88" s="54" t="s">
        <v>146</v>
      </c>
      <c r="F88" s="54" t="s">
        <v>141</v>
      </c>
      <c r="G88" s="56" t="s">
        <v>142</v>
      </c>
      <c r="H88" s="54">
        <v>2</v>
      </c>
      <c r="I88" s="54" t="s">
        <v>82</v>
      </c>
      <c r="J88" s="57"/>
      <c r="K88" s="54">
        <v>119.79</v>
      </c>
      <c r="L88" s="58"/>
      <c r="M88" s="59"/>
      <c r="N88" s="60"/>
    </row>
    <row r="89" spans="1:14" ht="29.25" customHeight="1">
      <c r="A89" s="53">
        <v>11</v>
      </c>
      <c r="B89" s="54" t="s">
        <v>94</v>
      </c>
      <c r="C89" s="55">
        <v>2</v>
      </c>
      <c r="D89" s="54" t="s">
        <v>145</v>
      </c>
      <c r="E89" s="54" t="s">
        <v>146</v>
      </c>
      <c r="F89" s="54" t="s">
        <v>141</v>
      </c>
      <c r="G89" s="56" t="s">
        <v>142</v>
      </c>
      <c r="H89" s="54">
        <v>2</v>
      </c>
      <c r="I89" s="54" t="s">
        <v>82</v>
      </c>
      <c r="J89" s="57"/>
      <c r="K89" s="54">
        <v>27.69</v>
      </c>
      <c r="L89" s="58"/>
      <c r="M89" s="59"/>
      <c r="N89" s="60"/>
    </row>
    <row r="90" spans="1:14" ht="29.25" customHeight="1">
      <c r="A90" s="53">
        <v>12</v>
      </c>
      <c r="B90" s="54" t="s">
        <v>95</v>
      </c>
      <c r="C90" s="55">
        <v>2</v>
      </c>
      <c r="D90" s="54" t="s">
        <v>145</v>
      </c>
      <c r="E90" s="54" t="s">
        <v>146</v>
      </c>
      <c r="F90" s="54" t="s">
        <v>141</v>
      </c>
      <c r="G90" s="56" t="s">
        <v>142</v>
      </c>
      <c r="H90" s="54">
        <v>2</v>
      </c>
      <c r="I90" s="54" t="s">
        <v>82</v>
      </c>
      <c r="J90" s="57"/>
      <c r="K90" s="54">
        <v>31.86</v>
      </c>
      <c r="L90" s="58"/>
      <c r="M90" s="59"/>
      <c r="N90" s="60"/>
    </row>
    <row r="91" spans="1:14" ht="29.25" customHeight="1">
      <c r="A91" s="53">
        <v>13</v>
      </c>
      <c r="B91" s="54" t="s">
        <v>96</v>
      </c>
      <c r="C91" s="55">
        <v>2</v>
      </c>
      <c r="D91" s="54" t="s">
        <v>145</v>
      </c>
      <c r="E91" s="54" t="s">
        <v>146</v>
      </c>
      <c r="F91" s="54" t="s">
        <v>141</v>
      </c>
      <c r="G91" s="56" t="s">
        <v>142</v>
      </c>
      <c r="H91" s="54">
        <v>2</v>
      </c>
      <c r="I91" s="54" t="s">
        <v>82</v>
      </c>
      <c r="J91" s="57"/>
      <c r="K91" s="54">
        <v>55.79</v>
      </c>
      <c r="L91" s="58"/>
      <c r="M91" s="59"/>
      <c r="N91" s="60"/>
    </row>
    <row r="92" spans="1:14" ht="29.25" customHeight="1">
      <c r="A92" s="53">
        <v>14</v>
      </c>
      <c r="B92" s="54" t="s">
        <v>97</v>
      </c>
      <c r="C92" s="55">
        <v>1</v>
      </c>
      <c r="D92" s="54" t="s">
        <v>147</v>
      </c>
      <c r="E92" s="54" t="s">
        <v>148</v>
      </c>
      <c r="F92" s="54" t="s">
        <v>149</v>
      </c>
      <c r="G92" s="56" t="s">
        <v>142</v>
      </c>
      <c r="H92" s="54">
        <v>2</v>
      </c>
      <c r="I92" s="54" t="s">
        <v>82</v>
      </c>
      <c r="J92" s="57"/>
      <c r="K92" s="54">
        <v>54.68</v>
      </c>
      <c r="L92" s="58"/>
      <c r="M92" s="59"/>
      <c r="N92" s="60"/>
    </row>
    <row r="93" spans="1:14" ht="29.25" customHeight="1">
      <c r="A93" s="53">
        <v>15</v>
      </c>
      <c r="B93" s="54" t="s">
        <v>99</v>
      </c>
      <c r="C93" s="55">
        <v>1</v>
      </c>
      <c r="D93" s="54" t="s">
        <v>147</v>
      </c>
      <c r="E93" s="54" t="s">
        <v>148</v>
      </c>
      <c r="F93" s="54" t="s">
        <v>149</v>
      </c>
      <c r="G93" s="56" t="s">
        <v>142</v>
      </c>
      <c r="H93" s="54">
        <v>2</v>
      </c>
      <c r="I93" s="54" t="s">
        <v>82</v>
      </c>
      <c r="J93" s="57"/>
      <c r="K93" s="54">
        <v>15.16</v>
      </c>
      <c r="L93" s="58"/>
      <c r="M93" s="59"/>
      <c r="N93" s="60"/>
    </row>
    <row r="94" spans="1:14" ht="29.25" customHeight="1">
      <c r="A94" s="53">
        <v>16</v>
      </c>
      <c r="B94" s="54" t="s">
        <v>100</v>
      </c>
      <c r="C94" s="55">
        <v>2</v>
      </c>
      <c r="D94" s="54" t="s">
        <v>147</v>
      </c>
      <c r="E94" s="54" t="s">
        <v>148</v>
      </c>
      <c r="F94" s="54" t="s">
        <v>149</v>
      </c>
      <c r="G94" s="56" t="s">
        <v>142</v>
      </c>
      <c r="H94" s="54">
        <v>2</v>
      </c>
      <c r="I94" s="54" t="s">
        <v>82</v>
      </c>
      <c r="J94" s="57"/>
      <c r="K94" s="54">
        <v>86.95</v>
      </c>
      <c r="L94" s="58"/>
      <c r="M94" s="59"/>
      <c r="N94" s="60"/>
    </row>
    <row r="95" spans="1:14" ht="29.25" customHeight="1">
      <c r="A95" s="53">
        <v>17</v>
      </c>
      <c r="B95" s="54" t="s">
        <v>101</v>
      </c>
      <c r="C95" s="55">
        <v>2</v>
      </c>
      <c r="D95" s="54" t="s">
        <v>147</v>
      </c>
      <c r="E95" s="54" t="s">
        <v>148</v>
      </c>
      <c r="F95" s="54" t="s">
        <v>149</v>
      </c>
      <c r="G95" s="56" t="s">
        <v>142</v>
      </c>
      <c r="H95" s="54">
        <v>2</v>
      </c>
      <c r="I95" s="54" t="s">
        <v>82</v>
      </c>
      <c r="J95" s="57"/>
      <c r="K95" s="54">
        <v>10.96</v>
      </c>
      <c r="L95" s="58"/>
      <c r="M95" s="59"/>
      <c r="N95" s="60"/>
    </row>
    <row r="96" spans="1:14" ht="29.25" customHeight="1">
      <c r="A96" s="53">
        <v>18</v>
      </c>
      <c r="B96" s="54" t="s">
        <v>102</v>
      </c>
      <c r="C96" s="55">
        <v>1</v>
      </c>
      <c r="D96" s="54" t="s">
        <v>117</v>
      </c>
      <c r="E96" s="54" t="s">
        <v>146</v>
      </c>
      <c r="F96" s="54" t="s">
        <v>141</v>
      </c>
      <c r="G96" s="56" t="s">
        <v>142</v>
      </c>
      <c r="H96" s="54">
        <v>2</v>
      </c>
      <c r="I96" s="54" t="s">
        <v>82</v>
      </c>
      <c r="J96" s="57"/>
      <c r="K96" s="54">
        <v>23.85</v>
      </c>
      <c r="L96" s="58"/>
      <c r="M96" s="59"/>
      <c r="N96" s="60"/>
    </row>
    <row r="97" spans="1:14" ht="29.25" customHeight="1">
      <c r="A97" s="53">
        <v>19</v>
      </c>
      <c r="B97" s="54" t="s">
        <v>106</v>
      </c>
      <c r="C97" s="55">
        <v>1</v>
      </c>
      <c r="D97" s="54" t="s">
        <v>117</v>
      </c>
      <c r="E97" s="54" t="s">
        <v>146</v>
      </c>
      <c r="F97" s="54" t="s">
        <v>141</v>
      </c>
      <c r="G97" s="56" t="s">
        <v>142</v>
      </c>
      <c r="H97" s="54">
        <v>2</v>
      </c>
      <c r="I97" s="54" t="s">
        <v>82</v>
      </c>
      <c r="J97" s="57"/>
      <c r="K97" s="54">
        <v>4.09</v>
      </c>
      <c r="L97" s="58"/>
      <c r="M97" s="59"/>
      <c r="N97" s="60"/>
    </row>
    <row r="98" spans="1:14" ht="29.25" customHeight="1">
      <c r="A98" s="53">
        <v>20</v>
      </c>
      <c r="B98" s="54" t="s">
        <v>102</v>
      </c>
      <c r="C98" s="55">
        <v>2</v>
      </c>
      <c r="D98" s="54" t="s">
        <v>117</v>
      </c>
      <c r="E98" s="54" t="s">
        <v>146</v>
      </c>
      <c r="F98" s="54" t="s">
        <v>141</v>
      </c>
      <c r="G98" s="56" t="s">
        <v>142</v>
      </c>
      <c r="H98" s="54">
        <v>2</v>
      </c>
      <c r="I98" s="54" t="s">
        <v>82</v>
      </c>
      <c r="J98" s="57"/>
      <c r="K98" s="54">
        <v>23.73</v>
      </c>
      <c r="L98" s="58"/>
      <c r="M98" s="59"/>
      <c r="N98" s="60"/>
    </row>
    <row r="99" spans="1:14" ht="29.25" customHeight="1">
      <c r="A99" s="54">
        <v>21</v>
      </c>
      <c r="B99" s="71" t="s">
        <v>111</v>
      </c>
      <c r="C99" s="54"/>
      <c r="D99" s="54" t="s">
        <v>112</v>
      </c>
      <c r="E99" s="54" t="s">
        <v>146</v>
      </c>
      <c r="F99" s="54" t="s">
        <v>141</v>
      </c>
      <c r="G99" s="56" t="s">
        <v>142</v>
      </c>
      <c r="H99" s="54">
        <v>2</v>
      </c>
      <c r="I99" s="54" t="s">
        <v>82</v>
      </c>
      <c r="J99" s="57"/>
      <c r="K99" s="54">
        <v>1</v>
      </c>
      <c r="L99" s="58"/>
      <c r="M99" s="59"/>
      <c r="N99" s="60"/>
    </row>
    <row r="100" spans="1:14" ht="29.25" customHeight="1">
      <c r="A100" s="54">
        <v>22</v>
      </c>
      <c r="B100" s="54" t="s">
        <v>150</v>
      </c>
      <c r="C100" s="54">
        <v>1</v>
      </c>
      <c r="D100" s="54" t="s">
        <v>124</v>
      </c>
      <c r="E100" s="54" t="s">
        <v>140</v>
      </c>
      <c r="F100" s="54" t="s">
        <v>141</v>
      </c>
      <c r="G100" s="56" t="s">
        <v>142</v>
      </c>
      <c r="H100" s="54">
        <v>2</v>
      </c>
      <c r="I100" s="54" t="s">
        <v>82</v>
      </c>
      <c r="J100" s="57"/>
      <c r="K100" s="54">
        <v>16.68</v>
      </c>
      <c r="L100" s="58"/>
      <c r="M100" s="59"/>
      <c r="N100" s="60"/>
    </row>
    <row r="101" spans="1:14" ht="29.25" customHeight="1">
      <c r="A101" s="62"/>
      <c r="B101" s="62"/>
      <c r="C101" s="62"/>
      <c r="D101" s="62"/>
      <c r="E101" s="62"/>
      <c r="F101" s="62"/>
      <c r="G101" s="52"/>
      <c r="H101" s="62"/>
      <c r="I101" s="79" t="s">
        <v>114</v>
      </c>
      <c r="J101" s="79"/>
      <c r="K101" s="79"/>
      <c r="L101" s="69"/>
      <c r="M101" s="64"/>
      <c r="N101" s="62"/>
    </row>
    <row r="102" spans="9:13" ht="29.25" customHeight="1">
      <c r="I102" s="80" t="s">
        <v>151</v>
      </c>
      <c r="J102" s="80"/>
      <c r="K102" s="80"/>
      <c r="L102" s="81"/>
      <c r="M102" s="81"/>
    </row>
    <row r="104" ht="29.25" customHeight="1">
      <c r="A104" s="47" t="s">
        <v>152</v>
      </c>
    </row>
    <row r="105" spans="1:14" s="44" customFormat="1" ht="29.25" customHeight="1">
      <c r="A105" s="48"/>
      <c r="B105" s="48" t="s">
        <v>67</v>
      </c>
      <c r="C105" s="48" t="s">
        <v>68</v>
      </c>
      <c r="D105" s="48" t="s">
        <v>69</v>
      </c>
      <c r="E105" s="48" t="s">
        <v>71</v>
      </c>
      <c r="F105" s="48" t="s">
        <v>153</v>
      </c>
      <c r="G105" s="48" t="s">
        <v>72</v>
      </c>
      <c r="H105" s="48" t="s">
        <v>73</v>
      </c>
      <c r="I105" s="48" t="s">
        <v>0</v>
      </c>
      <c r="J105" s="48" t="s">
        <v>1</v>
      </c>
      <c r="K105" s="48" t="s">
        <v>75</v>
      </c>
      <c r="L105" s="50" t="s">
        <v>2</v>
      </c>
      <c r="M105" s="51" t="s">
        <v>76</v>
      </c>
      <c r="N105" s="52"/>
    </row>
    <row r="106" spans="1:14" ht="29.25" customHeight="1">
      <c r="A106" s="54">
        <v>1</v>
      </c>
      <c r="B106" s="54" t="s">
        <v>154</v>
      </c>
      <c r="C106" s="54"/>
      <c r="D106" s="54" t="s">
        <v>155</v>
      </c>
      <c r="E106" s="54" t="s">
        <v>156</v>
      </c>
      <c r="F106" s="54"/>
      <c r="G106" s="56"/>
      <c r="H106" s="54">
        <v>4</v>
      </c>
      <c r="I106" s="54"/>
      <c r="J106" s="57"/>
      <c r="K106" s="54"/>
      <c r="L106" s="58"/>
      <c r="M106" s="59"/>
      <c r="N106" s="72"/>
    </row>
    <row r="107" spans="1:14" ht="29.25" customHeight="1">
      <c r="A107" s="54">
        <v>2</v>
      </c>
      <c r="B107" s="54"/>
      <c r="C107" s="54"/>
      <c r="D107" s="54" t="s">
        <v>157</v>
      </c>
      <c r="E107" s="54" t="s">
        <v>158</v>
      </c>
      <c r="F107" s="54" t="s">
        <v>159</v>
      </c>
      <c r="G107" s="56"/>
      <c r="H107" s="54">
        <v>1</v>
      </c>
      <c r="I107" s="54"/>
      <c r="J107" s="57"/>
      <c r="K107" s="54"/>
      <c r="L107" s="58"/>
      <c r="M107" s="59"/>
      <c r="N107" s="72"/>
    </row>
    <row r="108" spans="1:14" ht="29.25" customHeight="1">
      <c r="A108" s="54"/>
      <c r="B108" s="54"/>
      <c r="C108" s="54"/>
      <c r="D108" s="54"/>
      <c r="E108" s="54"/>
      <c r="F108" s="54"/>
      <c r="G108" s="56"/>
      <c r="H108" s="54"/>
      <c r="I108" s="54"/>
      <c r="J108" s="57"/>
      <c r="K108" s="54"/>
      <c r="L108" s="58"/>
      <c r="M108" s="59"/>
      <c r="N108" s="60"/>
    </row>
    <row r="109" spans="1:14" ht="29.25" customHeight="1" hidden="1">
      <c r="A109" s="54">
        <v>4</v>
      </c>
      <c r="B109" s="54"/>
      <c r="C109" s="54"/>
      <c r="D109" s="54"/>
      <c r="E109" s="54"/>
      <c r="F109" s="54"/>
      <c r="G109" s="56"/>
      <c r="H109" s="54"/>
      <c r="I109" s="54"/>
      <c r="J109" s="57" t="e">
        <f>IF(#REF!="","",VLOOKUP(#REF!,#REF!,2,0))</f>
        <v>#REF!</v>
      </c>
      <c r="K109" s="54"/>
      <c r="L109" s="58">
        <f aca="true" t="shared" si="1" ref="L109:L115">IF(ISERROR(ROUNDDOWN(H109*J109*K109,0)),"",(ROUNDDOWN(H109*J109*K109,0)))</f>
      </c>
      <c r="M109" s="59"/>
      <c r="N109" s="60" t="e">
        <f>+IF(#REF!="a","（注意）清掃区分の組み合わせに誤りがあります","")</f>
        <v>#REF!</v>
      </c>
    </row>
    <row r="110" spans="1:14" ht="29.25" customHeight="1" hidden="1">
      <c r="A110" s="54">
        <v>5</v>
      </c>
      <c r="B110" s="54"/>
      <c r="C110" s="54"/>
      <c r="D110" s="54"/>
      <c r="E110" s="54"/>
      <c r="F110" s="54"/>
      <c r="G110" s="56"/>
      <c r="H110" s="54"/>
      <c r="I110" s="54"/>
      <c r="J110" s="57" t="e">
        <f>IF(#REF!="","",VLOOKUP(#REF!,#REF!,2,0))</f>
        <v>#REF!</v>
      </c>
      <c r="K110" s="54"/>
      <c r="L110" s="58">
        <f t="shared" si="1"/>
      </c>
      <c r="M110" s="59"/>
      <c r="N110" s="60" t="e">
        <f>+IF(#REF!="a","（注意）清掃区分の組み合わせに誤りがあります","")</f>
        <v>#REF!</v>
      </c>
    </row>
    <row r="111" spans="1:14" ht="29.25" customHeight="1" hidden="1">
      <c r="A111" s="54">
        <v>6</v>
      </c>
      <c r="B111" s="54"/>
      <c r="C111" s="54"/>
      <c r="D111" s="54"/>
      <c r="E111" s="54"/>
      <c r="F111" s="54"/>
      <c r="G111" s="56"/>
      <c r="H111" s="54"/>
      <c r="I111" s="54"/>
      <c r="J111" s="57" t="e">
        <f>IF(#REF!="","",VLOOKUP(#REF!,#REF!,2,0))</f>
        <v>#REF!</v>
      </c>
      <c r="K111" s="54"/>
      <c r="L111" s="58">
        <f t="shared" si="1"/>
      </c>
      <c r="M111" s="59"/>
      <c r="N111" s="60" t="e">
        <f>+IF(#REF!="a","（注意）清掃区分の組み合わせに誤りがあります","")</f>
        <v>#REF!</v>
      </c>
    </row>
    <row r="112" spans="1:14" ht="29.25" customHeight="1" hidden="1">
      <c r="A112" s="54">
        <v>7</v>
      </c>
      <c r="B112" s="54"/>
      <c r="C112" s="54"/>
      <c r="D112" s="54"/>
      <c r="E112" s="54"/>
      <c r="F112" s="54"/>
      <c r="G112" s="56"/>
      <c r="H112" s="54"/>
      <c r="I112" s="54"/>
      <c r="J112" s="57" t="e">
        <f>IF(#REF!="","",VLOOKUP(#REF!,#REF!,2,0))</f>
        <v>#REF!</v>
      </c>
      <c r="K112" s="54"/>
      <c r="L112" s="58">
        <f t="shared" si="1"/>
      </c>
      <c r="M112" s="59"/>
      <c r="N112" s="60" t="e">
        <f>+IF(#REF!="a","（注意）清掃区分の組み合わせに誤りがあります","")</f>
        <v>#REF!</v>
      </c>
    </row>
    <row r="113" spans="1:14" ht="29.25" customHeight="1" hidden="1">
      <c r="A113" s="54">
        <v>8</v>
      </c>
      <c r="B113" s="54"/>
      <c r="C113" s="54"/>
      <c r="D113" s="54"/>
      <c r="E113" s="54"/>
      <c r="F113" s="54"/>
      <c r="G113" s="56"/>
      <c r="H113" s="54"/>
      <c r="I113" s="54"/>
      <c r="J113" s="57" t="e">
        <f>IF(#REF!="","",VLOOKUP(#REF!,#REF!,2,0))</f>
        <v>#REF!</v>
      </c>
      <c r="K113" s="54"/>
      <c r="L113" s="58">
        <f t="shared" si="1"/>
      </c>
      <c r="M113" s="59"/>
      <c r="N113" s="60" t="e">
        <f>+IF(#REF!="a","（注意）清掃区分の組み合わせに誤りがあります","")</f>
        <v>#REF!</v>
      </c>
    </row>
    <row r="114" spans="1:14" ht="29.25" customHeight="1" hidden="1">
      <c r="A114" s="54">
        <v>9</v>
      </c>
      <c r="B114" s="54"/>
      <c r="C114" s="54"/>
      <c r="D114" s="54"/>
      <c r="E114" s="54"/>
      <c r="F114" s="54"/>
      <c r="G114" s="56"/>
      <c r="H114" s="54"/>
      <c r="I114" s="54"/>
      <c r="J114" s="57" t="e">
        <f>IF(#REF!="","",VLOOKUP(#REF!,#REF!,2,0))</f>
        <v>#REF!</v>
      </c>
      <c r="K114" s="54"/>
      <c r="L114" s="58">
        <f t="shared" si="1"/>
      </c>
      <c r="M114" s="59"/>
      <c r="N114" s="60" t="e">
        <f>+IF(#REF!="a","（注意）清掃区分の組み合わせに誤りがあります","")</f>
        <v>#REF!</v>
      </c>
    </row>
    <row r="115" spans="1:14" ht="29.25" customHeight="1" hidden="1">
      <c r="A115" s="54">
        <v>10</v>
      </c>
      <c r="B115" s="54"/>
      <c r="C115" s="54"/>
      <c r="D115" s="54"/>
      <c r="E115" s="54"/>
      <c r="F115" s="54"/>
      <c r="G115" s="56"/>
      <c r="H115" s="54"/>
      <c r="I115" s="54"/>
      <c r="J115" s="57" t="e">
        <f>IF(#REF!="","",VLOOKUP(#REF!,#REF!,2,0))</f>
        <v>#REF!</v>
      </c>
      <c r="K115" s="54"/>
      <c r="L115" s="58">
        <f t="shared" si="1"/>
      </c>
      <c r="M115" s="59"/>
      <c r="N115" s="60" t="e">
        <f>+IF(#REF!="a","（注意）清掃区分の組み合わせに誤りがあります","")</f>
        <v>#REF!</v>
      </c>
    </row>
    <row r="116" spans="1:14" ht="29.25" customHeight="1">
      <c r="A116" s="62"/>
      <c r="B116" s="62"/>
      <c r="C116" s="62"/>
      <c r="D116" s="62"/>
      <c r="E116" s="62"/>
      <c r="F116" s="62"/>
      <c r="G116" s="52"/>
      <c r="H116" s="62"/>
      <c r="I116" s="79" t="s">
        <v>114</v>
      </c>
      <c r="J116" s="79"/>
      <c r="K116" s="79"/>
      <c r="L116" s="69"/>
      <c r="M116" s="64"/>
      <c r="N116" s="62"/>
    </row>
    <row r="117" spans="9:13" ht="29.25" customHeight="1">
      <c r="I117" s="80" t="s">
        <v>160</v>
      </c>
      <c r="J117" s="80"/>
      <c r="K117" s="80"/>
      <c r="L117" s="81"/>
      <c r="M117" s="81"/>
    </row>
    <row r="119" ht="29.25" customHeight="1">
      <c r="A119" s="47" t="s">
        <v>161</v>
      </c>
    </row>
    <row r="120" spans="1:14" s="44" customFormat="1" ht="29.25" customHeight="1">
      <c r="A120" s="48"/>
      <c r="B120" s="48" t="s">
        <v>67</v>
      </c>
      <c r="C120" s="48" t="s">
        <v>68</v>
      </c>
      <c r="D120" s="48" t="s">
        <v>69</v>
      </c>
      <c r="E120" s="48" t="s">
        <v>71</v>
      </c>
      <c r="F120" s="48" t="s">
        <v>153</v>
      </c>
      <c r="G120" s="48" t="s">
        <v>72</v>
      </c>
      <c r="H120" s="48" t="s">
        <v>73</v>
      </c>
      <c r="I120" s="48" t="s">
        <v>0</v>
      </c>
      <c r="J120" s="48" t="s">
        <v>1</v>
      </c>
      <c r="K120" s="48" t="s">
        <v>75</v>
      </c>
      <c r="L120" s="50" t="s">
        <v>2</v>
      </c>
      <c r="M120" s="51" t="s">
        <v>76</v>
      </c>
      <c r="N120" s="52"/>
    </row>
    <row r="121" spans="1:14" ht="29.25" customHeight="1">
      <c r="A121" s="54">
        <v>1</v>
      </c>
      <c r="B121" s="54"/>
      <c r="C121" s="54"/>
      <c r="D121" s="54" t="s">
        <v>162</v>
      </c>
      <c r="E121" s="54" t="s">
        <v>163</v>
      </c>
      <c r="F121" s="54"/>
      <c r="G121" s="56" t="s">
        <v>81</v>
      </c>
      <c r="H121" s="54">
        <v>243</v>
      </c>
      <c r="I121" s="54" t="s">
        <v>119</v>
      </c>
      <c r="J121" s="57"/>
      <c r="K121" s="54">
        <v>1066.94</v>
      </c>
      <c r="L121" s="58"/>
      <c r="M121" s="59"/>
      <c r="N121" s="60"/>
    </row>
    <row r="122" spans="1:14" ht="29.25" customHeight="1">
      <c r="A122" s="54">
        <v>2</v>
      </c>
      <c r="B122" s="54"/>
      <c r="C122" s="54"/>
      <c r="D122" s="54" t="s">
        <v>162</v>
      </c>
      <c r="E122" s="54" t="s">
        <v>164</v>
      </c>
      <c r="F122" s="54"/>
      <c r="G122" s="56" t="s">
        <v>81</v>
      </c>
      <c r="H122" s="54">
        <v>243</v>
      </c>
      <c r="I122" s="54" t="s">
        <v>119</v>
      </c>
      <c r="J122" s="57"/>
      <c r="K122" s="54">
        <v>1066.94</v>
      </c>
      <c r="L122" s="58"/>
      <c r="M122" s="59"/>
      <c r="N122" s="60"/>
    </row>
    <row r="123" spans="1:14" ht="29.25" customHeight="1">
      <c r="A123" s="54"/>
      <c r="B123" s="54"/>
      <c r="C123" s="54"/>
      <c r="D123" s="54"/>
      <c r="E123" s="54"/>
      <c r="F123" s="54"/>
      <c r="G123" s="56"/>
      <c r="H123" s="54"/>
      <c r="I123" s="54"/>
      <c r="J123" s="57"/>
      <c r="K123" s="54"/>
      <c r="L123" s="58"/>
      <c r="M123" s="59"/>
      <c r="N123" s="60"/>
    </row>
    <row r="124" spans="1:14" ht="29.25" customHeight="1">
      <c r="A124" s="62"/>
      <c r="B124" s="62"/>
      <c r="C124" s="62"/>
      <c r="D124" s="62"/>
      <c r="E124" s="62"/>
      <c r="F124" s="62"/>
      <c r="G124" s="52"/>
      <c r="H124" s="62"/>
      <c r="I124" s="79" t="s">
        <v>114</v>
      </c>
      <c r="J124" s="79"/>
      <c r="K124" s="79"/>
      <c r="L124" s="69"/>
      <c r="M124" s="64"/>
      <c r="N124" s="62"/>
    </row>
    <row r="125" spans="9:13" ht="29.25" customHeight="1">
      <c r="I125" s="80" t="s">
        <v>165</v>
      </c>
      <c r="J125" s="80"/>
      <c r="K125" s="80"/>
      <c r="L125" s="81"/>
      <c r="M125" s="81"/>
    </row>
    <row r="127" ht="29.25" customHeight="1">
      <c r="A127" s="47" t="s">
        <v>166</v>
      </c>
    </row>
    <row r="128" spans="1:14" s="44" customFormat="1" ht="29.25" customHeight="1">
      <c r="A128" s="48"/>
      <c r="B128" s="48" t="s">
        <v>67</v>
      </c>
      <c r="C128" s="48" t="s">
        <v>68</v>
      </c>
      <c r="D128" s="48" t="s">
        <v>69</v>
      </c>
      <c r="E128" s="48" t="s">
        <v>71</v>
      </c>
      <c r="F128" s="48" t="s">
        <v>153</v>
      </c>
      <c r="G128" s="48" t="s">
        <v>72</v>
      </c>
      <c r="H128" s="48" t="s">
        <v>73</v>
      </c>
      <c r="I128" s="48" t="s">
        <v>0</v>
      </c>
      <c r="J128" s="48" t="s">
        <v>1</v>
      </c>
      <c r="K128" s="48" t="s">
        <v>75</v>
      </c>
      <c r="L128" s="50" t="s">
        <v>2</v>
      </c>
      <c r="M128" s="51" t="s">
        <v>76</v>
      </c>
      <c r="N128" s="52"/>
    </row>
    <row r="129" spans="1:14" ht="29.25" customHeight="1">
      <c r="A129" s="54">
        <v>1</v>
      </c>
      <c r="B129" s="54"/>
      <c r="C129" s="54"/>
      <c r="D129" s="54"/>
      <c r="E129" s="54"/>
      <c r="F129" s="54"/>
      <c r="G129" s="56"/>
      <c r="H129" s="54"/>
      <c r="I129" s="54"/>
      <c r="J129" s="57"/>
      <c r="K129" s="54"/>
      <c r="L129" s="58"/>
      <c r="M129" s="59"/>
      <c r="N129" s="60"/>
    </row>
    <row r="130" spans="1:14" ht="29.25" customHeight="1">
      <c r="A130" s="54">
        <v>2</v>
      </c>
      <c r="B130" s="54"/>
      <c r="C130" s="54"/>
      <c r="D130" s="54"/>
      <c r="E130" s="54"/>
      <c r="F130" s="54"/>
      <c r="G130" s="56"/>
      <c r="H130" s="54"/>
      <c r="I130" s="54"/>
      <c r="J130" s="57"/>
      <c r="K130" s="54"/>
      <c r="L130" s="58"/>
      <c r="M130" s="59"/>
      <c r="N130" s="60"/>
    </row>
    <row r="131" spans="1:14" ht="29.25" customHeight="1" hidden="1">
      <c r="A131" s="54">
        <v>3</v>
      </c>
      <c r="B131" s="54"/>
      <c r="C131" s="54"/>
      <c r="D131" s="54"/>
      <c r="E131" s="54"/>
      <c r="F131" s="54"/>
      <c r="G131" s="56"/>
      <c r="H131" s="54"/>
      <c r="I131" s="54"/>
      <c r="J131" s="57" t="e">
        <f>IF(#REF!="","",VLOOKUP(#REF!,#REF!,2,0))</f>
        <v>#REF!</v>
      </c>
      <c r="K131" s="54"/>
      <c r="L131" s="58">
        <f aca="true" t="shared" si="2" ref="L131:L138">IF(ISERROR(ROUNDDOWN(H131*J131*K131,0)),"",(ROUNDDOWN(H131*J131*K131,0)))</f>
      </c>
      <c r="M131" s="59"/>
      <c r="N131" s="60" t="e">
        <f>+IF(#REF!="a","（注意）清掃区分の組み合わせに誤りがあります","")</f>
        <v>#REF!</v>
      </c>
    </row>
    <row r="132" spans="1:14" ht="29.25" customHeight="1" hidden="1">
      <c r="A132" s="54">
        <v>4</v>
      </c>
      <c r="B132" s="54"/>
      <c r="C132" s="54"/>
      <c r="D132" s="54"/>
      <c r="E132" s="54"/>
      <c r="F132" s="54"/>
      <c r="G132" s="56"/>
      <c r="H132" s="54"/>
      <c r="I132" s="54"/>
      <c r="J132" s="57" t="e">
        <f>IF(#REF!="","",VLOOKUP(#REF!,#REF!,2,0))</f>
        <v>#REF!</v>
      </c>
      <c r="K132" s="54"/>
      <c r="L132" s="58">
        <f t="shared" si="2"/>
      </c>
      <c r="M132" s="59"/>
      <c r="N132" s="60" t="e">
        <f>+IF(#REF!="a","（注意）清掃区分の組み合わせに誤りがあります","")</f>
        <v>#REF!</v>
      </c>
    </row>
    <row r="133" spans="1:14" ht="29.25" customHeight="1" hidden="1">
      <c r="A133" s="54">
        <v>5</v>
      </c>
      <c r="B133" s="54"/>
      <c r="C133" s="54"/>
      <c r="D133" s="54"/>
      <c r="E133" s="54"/>
      <c r="F133" s="54"/>
      <c r="G133" s="56"/>
      <c r="H133" s="54"/>
      <c r="I133" s="54"/>
      <c r="J133" s="57" t="e">
        <f>IF(#REF!="","",VLOOKUP(#REF!,#REF!,2,0))</f>
        <v>#REF!</v>
      </c>
      <c r="K133" s="54"/>
      <c r="L133" s="58">
        <f t="shared" si="2"/>
      </c>
      <c r="M133" s="59"/>
      <c r="N133" s="60" t="e">
        <f>+IF(#REF!="a","（注意）清掃区分の組み合わせに誤りがあります","")</f>
        <v>#REF!</v>
      </c>
    </row>
    <row r="134" spans="1:14" ht="29.25" customHeight="1" hidden="1">
      <c r="A134" s="54">
        <v>6</v>
      </c>
      <c r="B134" s="54"/>
      <c r="C134" s="54"/>
      <c r="D134" s="54"/>
      <c r="E134" s="54"/>
      <c r="F134" s="54"/>
      <c r="G134" s="56"/>
      <c r="H134" s="54"/>
      <c r="I134" s="54"/>
      <c r="J134" s="57" t="e">
        <f>IF(#REF!="","",VLOOKUP(#REF!,#REF!,2,0))</f>
        <v>#REF!</v>
      </c>
      <c r="K134" s="54"/>
      <c r="L134" s="58">
        <f t="shared" si="2"/>
      </c>
      <c r="M134" s="59"/>
      <c r="N134" s="60" t="e">
        <f>+IF(#REF!="a","（注意）清掃区分の組み合わせに誤りがあります","")</f>
        <v>#REF!</v>
      </c>
    </row>
    <row r="135" spans="1:14" ht="29.25" customHeight="1" hidden="1">
      <c r="A135" s="54">
        <v>7</v>
      </c>
      <c r="B135" s="54"/>
      <c r="C135" s="54"/>
      <c r="D135" s="54"/>
      <c r="E135" s="54"/>
      <c r="F135" s="54"/>
      <c r="G135" s="56"/>
      <c r="H135" s="54"/>
      <c r="I135" s="54"/>
      <c r="J135" s="57" t="e">
        <f>IF(#REF!="","",VLOOKUP(#REF!,#REF!,2,0))</f>
        <v>#REF!</v>
      </c>
      <c r="K135" s="54"/>
      <c r="L135" s="58">
        <f t="shared" si="2"/>
      </c>
      <c r="M135" s="59"/>
      <c r="N135" s="60" t="e">
        <f>+IF(#REF!="a","（注意）清掃区分の組み合わせに誤りがあります","")</f>
        <v>#REF!</v>
      </c>
    </row>
    <row r="136" spans="1:14" ht="29.25" customHeight="1" hidden="1">
      <c r="A136" s="54">
        <v>8</v>
      </c>
      <c r="B136" s="54"/>
      <c r="C136" s="54"/>
      <c r="D136" s="54"/>
      <c r="E136" s="54"/>
      <c r="F136" s="54"/>
      <c r="G136" s="56"/>
      <c r="H136" s="54"/>
      <c r="I136" s="54"/>
      <c r="J136" s="57" t="e">
        <f>IF(#REF!="","",VLOOKUP(#REF!,#REF!,2,0))</f>
        <v>#REF!</v>
      </c>
      <c r="K136" s="54"/>
      <c r="L136" s="58">
        <f t="shared" si="2"/>
      </c>
      <c r="M136" s="59"/>
      <c r="N136" s="60" t="e">
        <f>+IF(#REF!="a","（注意）清掃区分の組み合わせに誤りがあります","")</f>
        <v>#REF!</v>
      </c>
    </row>
    <row r="137" spans="1:14" ht="29.25" customHeight="1" hidden="1">
      <c r="A137" s="54">
        <v>9</v>
      </c>
      <c r="B137" s="54"/>
      <c r="C137" s="54"/>
      <c r="D137" s="54"/>
      <c r="E137" s="54"/>
      <c r="F137" s="54"/>
      <c r="G137" s="56"/>
      <c r="H137" s="54"/>
      <c r="I137" s="54"/>
      <c r="J137" s="57" t="e">
        <f>IF(#REF!="","",VLOOKUP(#REF!,#REF!,2,0))</f>
        <v>#REF!</v>
      </c>
      <c r="K137" s="54"/>
      <c r="L137" s="58">
        <f t="shared" si="2"/>
      </c>
      <c r="M137" s="59"/>
      <c r="N137" s="60" t="e">
        <f>+IF(#REF!="a","（注意）清掃区分の組み合わせに誤りがあります","")</f>
        <v>#REF!</v>
      </c>
    </row>
    <row r="138" spans="1:14" ht="29.25" customHeight="1" hidden="1">
      <c r="A138" s="54">
        <v>10</v>
      </c>
      <c r="B138" s="54"/>
      <c r="C138" s="54"/>
      <c r="D138" s="54"/>
      <c r="E138" s="54"/>
      <c r="F138" s="54"/>
      <c r="G138" s="56"/>
      <c r="H138" s="54"/>
      <c r="I138" s="54"/>
      <c r="J138" s="57" t="e">
        <f>IF(#REF!="","",VLOOKUP(#REF!,#REF!,2,0))</f>
        <v>#REF!</v>
      </c>
      <c r="K138" s="54"/>
      <c r="L138" s="58">
        <f t="shared" si="2"/>
      </c>
      <c r="M138" s="59"/>
      <c r="N138" s="60" t="e">
        <f>+IF(#REF!="a","（注意）清掃区分の組み合わせに誤りがあります","")</f>
        <v>#REF!</v>
      </c>
    </row>
    <row r="139" spans="1:14" ht="29.25" customHeight="1">
      <c r="A139" s="62"/>
      <c r="B139" s="62"/>
      <c r="C139" s="62"/>
      <c r="D139" s="62"/>
      <c r="E139" s="62"/>
      <c r="F139" s="62"/>
      <c r="G139" s="52"/>
      <c r="H139" s="62"/>
      <c r="I139" s="79" t="s">
        <v>114</v>
      </c>
      <c r="J139" s="79"/>
      <c r="K139" s="79"/>
      <c r="L139" s="69"/>
      <c r="M139" s="64"/>
      <c r="N139" s="62"/>
    </row>
    <row r="140" spans="9:13" ht="29.25" customHeight="1">
      <c r="I140" s="80" t="s">
        <v>167</v>
      </c>
      <c r="J140" s="80"/>
      <c r="K140" s="80"/>
      <c r="L140" s="81"/>
      <c r="M140" s="81"/>
    </row>
    <row r="142" ht="29.25" customHeight="1">
      <c r="A142" s="47" t="s">
        <v>168</v>
      </c>
    </row>
    <row r="143" spans="1:14" s="44" customFormat="1" ht="29.25" customHeight="1">
      <c r="A143" s="48"/>
      <c r="B143" s="48" t="s">
        <v>67</v>
      </c>
      <c r="C143" s="48" t="s">
        <v>68</v>
      </c>
      <c r="D143" s="48" t="s">
        <v>69</v>
      </c>
      <c r="E143" s="48" t="s">
        <v>71</v>
      </c>
      <c r="F143" s="48" t="s">
        <v>153</v>
      </c>
      <c r="G143" s="48" t="s">
        <v>72</v>
      </c>
      <c r="H143" s="48" t="s">
        <v>73</v>
      </c>
      <c r="I143" s="48" t="s">
        <v>0</v>
      </c>
      <c r="J143" s="48" t="s">
        <v>1</v>
      </c>
      <c r="K143" s="48" t="s">
        <v>75</v>
      </c>
      <c r="L143" s="50" t="s">
        <v>2</v>
      </c>
      <c r="M143" s="51" t="s">
        <v>76</v>
      </c>
      <c r="N143" s="52"/>
    </row>
    <row r="144" spans="1:14" ht="29.25" customHeight="1">
      <c r="A144" s="54">
        <v>1</v>
      </c>
      <c r="B144" s="54"/>
      <c r="C144" s="54"/>
      <c r="D144" s="54" t="s">
        <v>169</v>
      </c>
      <c r="E144" s="54" t="s">
        <v>170</v>
      </c>
      <c r="F144" s="54"/>
      <c r="G144" s="56" t="s">
        <v>171</v>
      </c>
      <c r="H144" s="54">
        <v>243</v>
      </c>
      <c r="I144" s="54" t="s">
        <v>82</v>
      </c>
      <c r="J144" s="57"/>
      <c r="K144" s="54">
        <v>13.5</v>
      </c>
      <c r="L144" s="58"/>
      <c r="M144" s="59"/>
      <c r="N144" s="60"/>
    </row>
    <row r="145" spans="1:14" ht="29.25" customHeight="1">
      <c r="A145" s="54">
        <v>2</v>
      </c>
      <c r="B145" s="54"/>
      <c r="C145" s="54"/>
      <c r="D145" s="54" t="s">
        <v>172</v>
      </c>
      <c r="E145" s="54" t="s">
        <v>173</v>
      </c>
      <c r="F145" s="54"/>
      <c r="G145" s="56" t="s">
        <v>171</v>
      </c>
      <c r="H145" s="54">
        <v>243</v>
      </c>
      <c r="I145" s="54" t="s">
        <v>82</v>
      </c>
      <c r="J145" s="57"/>
      <c r="K145" s="54">
        <v>94.5</v>
      </c>
      <c r="L145" s="58"/>
      <c r="M145" s="59"/>
      <c r="N145" s="60"/>
    </row>
    <row r="146" spans="1:14" ht="29.25" customHeight="1">
      <c r="A146" s="54">
        <v>3</v>
      </c>
      <c r="B146" s="54"/>
      <c r="C146" s="54"/>
      <c r="D146" s="54" t="s">
        <v>174</v>
      </c>
      <c r="E146" s="54" t="s">
        <v>173</v>
      </c>
      <c r="F146" s="54"/>
      <c r="G146" s="56" t="s">
        <v>86</v>
      </c>
      <c r="H146" s="54">
        <v>52</v>
      </c>
      <c r="I146" s="54" t="s">
        <v>82</v>
      </c>
      <c r="J146" s="57"/>
      <c r="K146" s="54">
        <v>1295</v>
      </c>
      <c r="L146" s="58"/>
      <c r="M146" s="59"/>
      <c r="N146" s="60"/>
    </row>
    <row r="147" spans="1:14" ht="29.25" customHeight="1">
      <c r="A147" s="54">
        <v>4</v>
      </c>
      <c r="B147" s="54"/>
      <c r="C147" s="54"/>
      <c r="D147" s="54"/>
      <c r="E147" s="54"/>
      <c r="F147" s="54"/>
      <c r="G147" s="56"/>
      <c r="H147" s="54"/>
      <c r="I147" s="54"/>
      <c r="J147" s="57"/>
      <c r="K147" s="54"/>
      <c r="L147" s="58"/>
      <c r="M147" s="59"/>
      <c r="N147" s="60"/>
    </row>
    <row r="148" spans="1:14" ht="29.25" customHeight="1" hidden="1">
      <c r="A148" s="54">
        <v>5</v>
      </c>
      <c r="B148" s="54"/>
      <c r="C148" s="54"/>
      <c r="D148" s="54"/>
      <c r="E148" s="54"/>
      <c r="F148" s="54"/>
      <c r="G148" s="56"/>
      <c r="H148" s="54"/>
      <c r="I148" s="54"/>
      <c r="J148" s="57" t="e">
        <f>IF(#REF!="","",VLOOKUP(#REF!,#REF!,2,0))</f>
        <v>#REF!</v>
      </c>
      <c r="K148" s="54"/>
      <c r="L148" s="58">
        <f>IF(ISERROR(ROUNDDOWN(H148*J148*K148,0)),"",(ROUNDDOWN(H148*J148*K148,0)))</f>
      </c>
      <c r="M148" s="59"/>
      <c r="N148" s="60" t="e">
        <f>+IF(#REF!="a","（注意）清掃区分の組み合わせに誤りがあります","")</f>
        <v>#REF!</v>
      </c>
    </row>
    <row r="149" spans="1:14" ht="29.25" customHeight="1">
      <c r="A149" s="62"/>
      <c r="B149" s="62"/>
      <c r="C149" s="62"/>
      <c r="D149" s="62"/>
      <c r="E149" s="62"/>
      <c r="F149" s="62"/>
      <c r="G149" s="52"/>
      <c r="H149" s="62"/>
      <c r="I149" s="79" t="s">
        <v>114</v>
      </c>
      <c r="J149" s="79"/>
      <c r="K149" s="79"/>
      <c r="L149" s="69"/>
      <c r="M149" s="64"/>
      <c r="N149" s="62"/>
    </row>
    <row r="150" spans="9:13" ht="29.25" customHeight="1">
      <c r="I150" s="80" t="s">
        <v>175</v>
      </c>
      <c r="J150" s="80"/>
      <c r="K150" s="80"/>
      <c r="L150" s="81"/>
      <c r="M150" s="81"/>
    </row>
  </sheetData>
  <sheetProtection/>
  <mergeCells count="24">
    <mergeCell ref="I29:K29"/>
    <mergeCell ref="I30:K30"/>
    <mergeCell ref="L30:M30"/>
    <mergeCell ref="I53:K53"/>
    <mergeCell ref="I54:K54"/>
    <mergeCell ref="L54:M54"/>
    <mergeCell ref="I74:K74"/>
    <mergeCell ref="I75:K75"/>
    <mergeCell ref="L75:M75"/>
    <mergeCell ref="I101:K101"/>
    <mergeCell ref="I102:K102"/>
    <mergeCell ref="L102:M102"/>
    <mergeCell ref="I116:K116"/>
    <mergeCell ref="I117:K117"/>
    <mergeCell ref="L117:M117"/>
    <mergeCell ref="I124:K124"/>
    <mergeCell ref="I125:K125"/>
    <mergeCell ref="L125:M125"/>
    <mergeCell ref="I139:K139"/>
    <mergeCell ref="I140:K140"/>
    <mergeCell ref="L140:M140"/>
    <mergeCell ref="I149:K149"/>
    <mergeCell ref="I150:K150"/>
    <mergeCell ref="L150:M150"/>
  </mergeCells>
  <dataValidations count="33">
    <dataValidation type="list" allowBlank="1" showInputMessage="1" showErrorMessage="1" sqref="I34:I52">
      <formula1>単位2</formula1>
    </dataValidation>
    <dataValidation type="list" allowBlank="1" showInputMessage="1" showErrorMessage="1" sqref="G34:G52">
      <formula1>清掃周期2</formula1>
    </dataValidation>
    <dataValidation type="list" allowBlank="1" showInputMessage="1" showErrorMessage="1" sqref="F34:F52">
      <formula1>作業内容2</formula1>
    </dataValidation>
    <dataValidation type="list" allowBlank="1" showInputMessage="1" showErrorMessage="1" sqref="D34:D52">
      <formula1>区分2</formula1>
    </dataValidation>
    <dataValidation type="list" allowBlank="1" showInputMessage="1" showErrorMessage="1" sqref="E144:E148">
      <formula1>作業内容8</formula1>
    </dataValidation>
    <dataValidation type="list" allowBlank="1" showInputMessage="1" showErrorMessage="1" sqref="D144:D148">
      <formula1>区分8</formula1>
    </dataValidation>
    <dataValidation type="list" allowBlank="1" showInputMessage="1" showErrorMessage="1" sqref="I129:I138">
      <formula1>単位7</formula1>
    </dataValidation>
    <dataValidation type="list" allowBlank="1" showInputMessage="1" showErrorMessage="1" sqref="G129:G138">
      <formula1>清掃周期7</formula1>
    </dataValidation>
    <dataValidation type="list" allowBlank="1" showInputMessage="1" showErrorMessage="1" sqref="E129:E138">
      <formula1>作業内容7</formula1>
    </dataValidation>
    <dataValidation type="list" allowBlank="1" showInputMessage="1" showErrorMessage="1" sqref="D129:D138">
      <formula1>区分7</formula1>
    </dataValidation>
    <dataValidation type="list" allowBlank="1" showInputMessage="1" showErrorMessage="1" sqref="I121:I123">
      <formula1>単位6</formula1>
    </dataValidation>
    <dataValidation type="list" allowBlank="1" showInputMessage="1" showErrorMessage="1" sqref="G121:G123">
      <formula1>清掃周期6</formula1>
    </dataValidation>
    <dataValidation type="list" allowBlank="1" showInputMessage="1" showErrorMessage="1" sqref="E121:E123">
      <formula1>作業内容6</formula1>
    </dataValidation>
    <dataValidation type="list" allowBlank="1" showInputMessage="1" showErrorMessage="1" sqref="D121:D123">
      <formula1>区分6</formula1>
    </dataValidation>
    <dataValidation type="list" allowBlank="1" showInputMessage="1" showErrorMessage="1" sqref="I106:I115">
      <formula1>単位5</formula1>
    </dataValidation>
    <dataValidation type="list" allowBlank="1" showInputMessage="1" showErrorMessage="1" sqref="G106:G115">
      <formula1>清掃周期5</formula1>
    </dataValidation>
    <dataValidation type="list" allowBlank="1" showInputMessage="1" showErrorMessage="1" sqref="F106:F115">
      <formula1>作業部位5</formula1>
    </dataValidation>
    <dataValidation type="list" allowBlank="1" showInputMessage="1" showErrorMessage="1" sqref="E106:E115">
      <formula1>作業内容5</formula1>
    </dataValidation>
    <dataValidation type="list" allowBlank="1" showInputMessage="1" showErrorMessage="1" sqref="D106:D115">
      <formula1>区分5</formula1>
    </dataValidation>
    <dataValidation type="list" allowBlank="1" showInputMessage="1" showErrorMessage="1" sqref="I79:I100">
      <formula1>単位4</formula1>
    </dataValidation>
    <dataValidation type="list" allowBlank="1" showInputMessage="1" showErrorMessage="1" sqref="G79:G100">
      <formula1>清掃周期4</formula1>
    </dataValidation>
    <dataValidation type="list" allowBlank="1" showInputMessage="1" showErrorMessage="1" sqref="F79:F100">
      <formula1>作業内容4</formula1>
    </dataValidation>
    <dataValidation type="list" allowBlank="1" showInputMessage="1" showErrorMessage="1" sqref="E79:E100">
      <formula1>床種別4</formula1>
    </dataValidation>
    <dataValidation type="list" allowBlank="1" showInputMessage="1" showErrorMessage="1" sqref="D79:D100">
      <formula1>区分4</formula1>
    </dataValidation>
    <dataValidation type="list" allowBlank="1" showInputMessage="1" showErrorMessage="1" sqref="I58:I73">
      <formula1>単位3</formula1>
    </dataValidation>
    <dataValidation type="list" allowBlank="1" showInputMessage="1" showErrorMessage="1" sqref="G58:G73">
      <formula1>清掃周期3</formula1>
    </dataValidation>
    <dataValidation type="list" allowBlank="1" showInputMessage="1" showErrorMessage="1" sqref="F58:F73">
      <formula1>作業内容3</formula1>
    </dataValidation>
    <dataValidation type="list" allowBlank="1" showInputMessage="1" showErrorMessage="1" sqref="D58:D73">
      <formula1>区分3</formula1>
    </dataValidation>
    <dataValidation type="list" allowBlank="1" showInputMessage="1" showErrorMessage="1" sqref="I4:I28">
      <formula1>単位1</formula1>
    </dataValidation>
    <dataValidation type="list" allowBlank="1" showInputMessage="1" showErrorMessage="1" sqref="G4:G28 G146">
      <formula1>清掃周期1</formula1>
    </dataValidation>
    <dataValidation type="list" allowBlank="1" showInputMessage="1" showErrorMessage="1" sqref="F4:F28">
      <formula1>作業内容1</formula1>
    </dataValidation>
    <dataValidation type="list" allowBlank="1" showInputMessage="1" showErrorMessage="1" sqref="E4:E28">
      <formula1>床種別1</formula1>
    </dataValidation>
    <dataValidation type="list" allowBlank="1" showInputMessage="1" showErrorMessage="1" sqref="D4:D28">
      <formula1>区分1</formula1>
    </dataValidation>
  </dataValidations>
  <printOptions/>
  <pageMargins left="0.7" right="0.7" top="0.75" bottom="0.75" header="0.3" footer="0.3"/>
  <pageSetup fitToHeight="6" horizontalDpi="600" verticalDpi="600" orientation="portrait" paperSize="9" scale="40" r:id="rId1"/>
  <rowBreaks count="1" manualBreakCount="1">
    <brk id="7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tabSelected="1" view="pageBreakPreview" zoomScale="50" zoomScaleNormal="75" zoomScaleSheetLayoutView="50" zoomScalePageLayoutView="0" workbookViewId="0" topLeftCell="E1">
      <selection activeCell="X108" sqref="X108"/>
    </sheetView>
  </sheetViews>
  <sheetFormatPr defaultColWidth="9.00390625" defaultRowHeight="29.25" customHeight="1"/>
  <cols>
    <col min="1" max="1" width="5.125" style="43" customWidth="1"/>
    <col min="2" max="2" width="23.375" style="43" customWidth="1"/>
    <col min="3" max="3" width="6.125" style="43" customWidth="1"/>
    <col min="4" max="5" width="25.00390625" style="43" customWidth="1"/>
    <col min="6" max="6" width="50.00390625" style="43" customWidth="1"/>
    <col min="7" max="7" width="6.375" style="44" customWidth="1"/>
    <col min="8" max="8" width="6.125" style="43" customWidth="1"/>
    <col min="9" max="9" width="18.125" style="43" bestFit="1" customWidth="1"/>
    <col min="10" max="10" width="12.625" style="43" bestFit="1" customWidth="1"/>
    <col min="11" max="11" width="10.00390625" style="43" customWidth="1"/>
    <col min="12" max="12" width="12.50390625" style="45" customWidth="1"/>
    <col min="13" max="13" width="12.50390625" style="46" customWidth="1"/>
    <col min="14" max="14" width="10.625" style="43" bestFit="1" customWidth="1"/>
    <col min="15" max="15" width="18.875" style="43" bestFit="1" customWidth="1"/>
    <col min="16" max="16384" width="9.00390625" style="43" customWidth="1"/>
  </cols>
  <sheetData>
    <row r="1" ht="29.25" customHeight="1">
      <c r="A1" s="42" t="s">
        <v>176</v>
      </c>
    </row>
    <row r="2" ht="29.25" customHeight="1">
      <c r="A2" s="47" t="s">
        <v>66</v>
      </c>
    </row>
    <row r="3" spans="1:13" s="44" customFormat="1" ht="29.25" customHeight="1">
      <c r="A3" s="48"/>
      <c r="B3" s="49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8" t="s">
        <v>73</v>
      </c>
      <c r="I3" s="48" t="s">
        <v>0</v>
      </c>
      <c r="J3" s="48" t="s">
        <v>74</v>
      </c>
      <c r="K3" s="48" t="s">
        <v>75</v>
      </c>
      <c r="L3" s="50" t="s">
        <v>2</v>
      </c>
      <c r="M3" s="51" t="s">
        <v>76</v>
      </c>
    </row>
    <row r="4" spans="1:13" ht="29.25" customHeight="1">
      <c r="A4" s="53">
        <v>1</v>
      </c>
      <c r="B4" s="54" t="s">
        <v>78</v>
      </c>
      <c r="C4" s="55">
        <v>1</v>
      </c>
      <c r="D4" s="54" t="s">
        <v>78</v>
      </c>
      <c r="E4" s="54" t="s">
        <v>79</v>
      </c>
      <c r="F4" s="54" t="s">
        <v>80</v>
      </c>
      <c r="G4" s="56" t="s">
        <v>177</v>
      </c>
      <c r="H4" s="54">
        <v>12</v>
      </c>
      <c r="I4" s="54" t="s">
        <v>82</v>
      </c>
      <c r="J4" s="57"/>
      <c r="K4" s="54">
        <v>50.89</v>
      </c>
      <c r="L4" s="58"/>
      <c r="M4" s="59"/>
    </row>
    <row r="5" spans="1:13" ht="29.25" customHeight="1">
      <c r="A5" s="53">
        <v>2</v>
      </c>
      <c r="B5" s="54" t="s">
        <v>178</v>
      </c>
      <c r="C5" s="55">
        <v>1</v>
      </c>
      <c r="D5" s="54" t="s">
        <v>84</v>
      </c>
      <c r="E5" s="54" t="s">
        <v>85</v>
      </c>
      <c r="F5" s="54" t="s">
        <v>80</v>
      </c>
      <c r="G5" s="56" t="s">
        <v>177</v>
      </c>
      <c r="H5" s="54">
        <v>12</v>
      </c>
      <c r="I5" s="54" t="s">
        <v>82</v>
      </c>
      <c r="J5" s="54"/>
      <c r="K5" s="54">
        <v>37.95</v>
      </c>
      <c r="L5" s="58"/>
      <c r="M5" s="59"/>
    </row>
    <row r="6" spans="1:13" ht="29.25" customHeight="1">
      <c r="A6" s="53">
        <v>3</v>
      </c>
      <c r="B6" s="54" t="s">
        <v>179</v>
      </c>
      <c r="C6" s="55">
        <v>1</v>
      </c>
      <c r="D6" s="54" t="s">
        <v>84</v>
      </c>
      <c r="E6" s="54" t="s">
        <v>85</v>
      </c>
      <c r="F6" s="54" t="s">
        <v>80</v>
      </c>
      <c r="G6" s="56" t="s">
        <v>177</v>
      </c>
      <c r="H6" s="54">
        <v>12</v>
      </c>
      <c r="I6" s="54" t="s">
        <v>82</v>
      </c>
      <c r="J6" s="54"/>
      <c r="K6" s="54">
        <v>26.17</v>
      </c>
      <c r="L6" s="58"/>
      <c r="M6" s="59"/>
    </row>
    <row r="7" spans="1:13" ht="29.25" customHeight="1">
      <c r="A7" s="53">
        <v>4</v>
      </c>
      <c r="B7" s="54" t="s">
        <v>180</v>
      </c>
      <c r="C7" s="55">
        <v>1</v>
      </c>
      <c r="D7" s="54" t="s">
        <v>84</v>
      </c>
      <c r="E7" s="54" t="s">
        <v>85</v>
      </c>
      <c r="F7" s="54" t="s">
        <v>80</v>
      </c>
      <c r="G7" s="56" t="s">
        <v>177</v>
      </c>
      <c r="H7" s="54">
        <v>12</v>
      </c>
      <c r="I7" s="54" t="s">
        <v>82</v>
      </c>
      <c r="J7" s="54"/>
      <c r="K7" s="54">
        <v>35.92</v>
      </c>
      <c r="L7" s="58"/>
      <c r="M7" s="59"/>
    </row>
    <row r="8" spans="1:13" ht="29.25" customHeight="1">
      <c r="A8" s="53">
        <v>5</v>
      </c>
      <c r="B8" s="54" t="s">
        <v>181</v>
      </c>
      <c r="C8" s="55">
        <v>2</v>
      </c>
      <c r="D8" s="54" t="s">
        <v>84</v>
      </c>
      <c r="E8" s="54" t="s">
        <v>85</v>
      </c>
      <c r="F8" s="54" t="s">
        <v>80</v>
      </c>
      <c r="G8" s="56" t="s">
        <v>177</v>
      </c>
      <c r="H8" s="54">
        <v>12</v>
      </c>
      <c r="I8" s="54" t="s">
        <v>82</v>
      </c>
      <c r="J8" s="54"/>
      <c r="K8" s="54">
        <v>36.18</v>
      </c>
      <c r="L8" s="58"/>
      <c r="M8" s="59"/>
    </row>
    <row r="9" spans="1:13" ht="29.25" customHeight="1">
      <c r="A9" s="53">
        <v>6</v>
      </c>
      <c r="B9" s="54" t="s">
        <v>182</v>
      </c>
      <c r="C9" s="55">
        <v>1</v>
      </c>
      <c r="D9" s="54" t="s">
        <v>84</v>
      </c>
      <c r="E9" s="54" t="s">
        <v>85</v>
      </c>
      <c r="F9" s="54" t="s">
        <v>80</v>
      </c>
      <c r="G9" s="56" t="s">
        <v>177</v>
      </c>
      <c r="H9" s="54">
        <v>12</v>
      </c>
      <c r="I9" s="54" t="s">
        <v>82</v>
      </c>
      <c r="J9" s="54"/>
      <c r="K9" s="54">
        <v>94.47</v>
      </c>
      <c r="L9" s="58"/>
      <c r="M9" s="59"/>
    </row>
    <row r="10" spans="1:13" ht="29.25" customHeight="1">
      <c r="A10" s="53">
        <v>7</v>
      </c>
      <c r="B10" s="54" t="s">
        <v>183</v>
      </c>
      <c r="C10" s="55">
        <v>1</v>
      </c>
      <c r="D10" s="54" t="s">
        <v>84</v>
      </c>
      <c r="E10" s="54" t="s">
        <v>85</v>
      </c>
      <c r="F10" s="54" t="s">
        <v>80</v>
      </c>
      <c r="G10" s="56" t="s">
        <v>177</v>
      </c>
      <c r="H10" s="54">
        <v>12</v>
      </c>
      <c r="I10" s="54" t="s">
        <v>82</v>
      </c>
      <c r="J10" s="54"/>
      <c r="K10" s="54">
        <v>28.89</v>
      </c>
      <c r="L10" s="58"/>
      <c r="M10" s="59"/>
    </row>
    <row r="11" spans="1:13" ht="29.25" customHeight="1">
      <c r="A11" s="53">
        <v>8</v>
      </c>
      <c r="B11" s="54" t="s">
        <v>184</v>
      </c>
      <c r="C11" s="55">
        <v>2</v>
      </c>
      <c r="D11" s="54" t="s">
        <v>84</v>
      </c>
      <c r="E11" s="54" t="s">
        <v>85</v>
      </c>
      <c r="F11" s="54" t="s">
        <v>80</v>
      </c>
      <c r="G11" s="56" t="s">
        <v>177</v>
      </c>
      <c r="H11" s="54">
        <v>12</v>
      </c>
      <c r="I11" s="54" t="s">
        <v>82</v>
      </c>
      <c r="J11" s="54"/>
      <c r="K11" s="54">
        <v>94.85</v>
      </c>
      <c r="L11" s="58"/>
      <c r="M11" s="59"/>
    </row>
    <row r="12" spans="1:13" ht="29.25" customHeight="1">
      <c r="A12" s="53">
        <v>9</v>
      </c>
      <c r="B12" s="54" t="s">
        <v>185</v>
      </c>
      <c r="C12" s="55">
        <v>2</v>
      </c>
      <c r="D12" s="54" t="s">
        <v>98</v>
      </c>
      <c r="E12" s="54" t="s">
        <v>79</v>
      </c>
      <c r="F12" s="54" t="s">
        <v>80</v>
      </c>
      <c r="G12" s="56" t="s">
        <v>177</v>
      </c>
      <c r="H12" s="54">
        <v>12</v>
      </c>
      <c r="I12" s="54" t="s">
        <v>82</v>
      </c>
      <c r="J12" s="54"/>
      <c r="K12" s="54">
        <v>23.05</v>
      </c>
      <c r="L12" s="58"/>
      <c r="M12" s="59"/>
    </row>
    <row r="13" spans="1:13" ht="29.25" customHeight="1">
      <c r="A13" s="53">
        <v>10</v>
      </c>
      <c r="B13" s="54" t="s">
        <v>186</v>
      </c>
      <c r="C13" s="55">
        <v>1</v>
      </c>
      <c r="D13" s="54" t="s">
        <v>103</v>
      </c>
      <c r="E13" s="54" t="s">
        <v>104</v>
      </c>
      <c r="F13" s="54" t="s">
        <v>105</v>
      </c>
      <c r="G13" s="56" t="s">
        <v>177</v>
      </c>
      <c r="H13" s="54">
        <v>12</v>
      </c>
      <c r="I13" s="54" t="s">
        <v>82</v>
      </c>
      <c r="J13" s="54"/>
      <c r="K13" s="54">
        <v>27.44</v>
      </c>
      <c r="L13" s="58"/>
      <c r="M13" s="59"/>
    </row>
    <row r="14" spans="1:13" ht="29.25" customHeight="1">
      <c r="A14" s="53">
        <v>11</v>
      </c>
      <c r="B14" s="54" t="s">
        <v>187</v>
      </c>
      <c r="C14" s="55">
        <v>1</v>
      </c>
      <c r="D14" s="54" t="s">
        <v>188</v>
      </c>
      <c r="E14" s="54" t="s">
        <v>189</v>
      </c>
      <c r="F14" s="54" t="s">
        <v>105</v>
      </c>
      <c r="G14" s="56" t="s">
        <v>177</v>
      </c>
      <c r="H14" s="54">
        <v>12</v>
      </c>
      <c r="I14" s="54" t="s">
        <v>82</v>
      </c>
      <c r="J14" s="54"/>
      <c r="K14" s="54">
        <v>7.48</v>
      </c>
      <c r="L14" s="58"/>
      <c r="M14" s="59"/>
    </row>
    <row r="15" spans="1:13" ht="29.25" customHeight="1">
      <c r="A15" s="53">
        <v>12</v>
      </c>
      <c r="B15" s="54" t="s">
        <v>107</v>
      </c>
      <c r="C15" s="55">
        <v>1</v>
      </c>
      <c r="D15" s="54" t="s">
        <v>107</v>
      </c>
      <c r="E15" s="54" t="s">
        <v>79</v>
      </c>
      <c r="F15" s="54" t="s">
        <v>80</v>
      </c>
      <c r="G15" s="56" t="s">
        <v>177</v>
      </c>
      <c r="H15" s="54">
        <v>12</v>
      </c>
      <c r="I15" s="54" t="s">
        <v>82</v>
      </c>
      <c r="J15" s="54"/>
      <c r="K15" s="54">
        <v>10.2</v>
      </c>
      <c r="L15" s="58"/>
      <c r="M15" s="59"/>
    </row>
    <row r="16" spans="1:13" ht="29.25" customHeight="1" hidden="1">
      <c r="A16" s="54">
        <v>14</v>
      </c>
      <c r="B16" s="54"/>
      <c r="C16" s="54"/>
      <c r="D16" s="54"/>
      <c r="E16" s="54"/>
      <c r="F16" s="54"/>
      <c r="G16" s="56"/>
      <c r="H16" s="54"/>
      <c r="I16" s="54"/>
      <c r="J16" s="54" t="e">
        <f>IF(#REF!="","",VLOOKUP(#REF!,#REF!,2,0))</f>
        <v>#REF!</v>
      </c>
      <c r="K16" s="54"/>
      <c r="L16" s="58">
        <f aca="true" t="shared" si="0" ref="L16:L22">IF(ISERROR(ROUNDDOWN(H16*J16*K16,0)),"",(ROUNDDOWN(H16*J16*K16,0)))</f>
      </c>
      <c r="M16" s="59"/>
    </row>
    <row r="17" spans="1:13" ht="29.25" customHeight="1" hidden="1">
      <c r="A17" s="54">
        <v>15</v>
      </c>
      <c r="B17" s="54"/>
      <c r="C17" s="54"/>
      <c r="D17" s="54"/>
      <c r="E17" s="54"/>
      <c r="F17" s="54"/>
      <c r="G17" s="56"/>
      <c r="H17" s="54"/>
      <c r="I17" s="54"/>
      <c r="J17" s="54" t="e">
        <f>IF(#REF!="","",VLOOKUP(#REF!,#REF!,2,0))</f>
        <v>#REF!</v>
      </c>
      <c r="K17" s="54"/>
      <c r="L17" s="58">
        <f t="shared" si="0"/>
      </c>
      <c r="M17" s="59"/>
    </row>
    <row r="18" spans="1:13" ht="29.25" customHeight="1" hidden="1">
      <c r="A18" s="54">
        <v>16</v>
      </c>
      <c r="B18" s="54"/>
      <c r="C18" s="54"/>
      <c r="D18" s="54"/>
      <c r="E18" s="54"/>
      <c r="F18" s="54"/>
      <c r="G18" s="56"/>
      <c r="H18" s="54"/>
      <c r="I18" s="54"/>
      <c r="J18" s="54" t="e">
        <f>IF(#REF!="","",VLOOKUP(#REF!,#REF!,2,0))</f>
        <v>#REF!</v>
      </c>
      <c r="K18" s="54"/>
      <c r="L18" s="58">
        <f t="shared" si="0"/>
      </c>
      <c r="M18" s="59"/>
    </row>
    <row r="19" spans="1:13" ht="29.25" customHeight="1" hidden="1">
      <c r="A19" s="54">
        <v>17</v>
      </c>
      <c r="B19" s="54"/>
      <c r="C19" s="54"/>
      <c r="D19" s="54"/>
      <c r="E19" s="54"/>
      <c r="F19" s="54"/>
      <c r="G19" s="56"/>
      <c r="H19" s="54"/>
      <c r="I19" s="54"/>
      <c r="J19" s="54" t="e">
        <f>IF(#REF!="","",VLOOKUP(#REF!,#REF!,2,0))</f>
        <v>#REF!</v>
      </c>
      <c r="K19" s="54"/>
      <c r="L19" s="58">
        <f t="shared" si="0"/>
      </c>
      <c r="M19" s="59"/>
    </row>
    <row r="20" spans="1:13" ht="29.25" customHeight="1" hidden="1">
      <c r="A20" s="54">
        <v>18</v>
      </c>
      <c r="B20" s="54"/>
      <c r="C20" s="54"/>
      <c r="D20" s="54"/>
      <c r="E20" s="54"/>
      <c r="F20" s="54"/>
      <c r="G20" s="56"/>
      <c r="H20" s="54"/>
      <c r="I20" s="54"/>
      <c r="J20" s="54" t="e">
        <f>IF(#REF!="","",VLOOKUP(#REF!,#REF!,2,0))</f>
        <v>#REF!</v>
      </c>
      <c r="K20" s="54"/>
      <c r="L20" s="58">
        <f t="shared" si="0"/>
      </c>
      <c r="M20" s="59"/>
    </row>
    <row r="21" spans="1:13" ht="29.25" customHeight="1" hidden="1">
      <c r="A21" s="54">
        <v>19</v>
      </c>
      <c r="B21" s="54"/>
      <c r="C21" s="54"/>
      <c r="D21" s="54"/>
      <c r="E21" s="54"/>
      <c r="F21" s="54"/>
      <c r="G21" s="56"/>
      <c r="H21" s="54"/>
      <c r="I21" s="54"/>
      <c r="J21" s="54" t="e">
        <f>IF(#REF!="","",VLOOKUP(#REF!,#REF!,2,0))</f>
        <v>#REF!</v>
      </c>
      <c r="K21" s="54"/>
      <c r="L21" s="58">
        <f t="shared" si="0"/>
      </c>
      <c r="M21" s="59"/>
    </row>
    <row r="22" spans="1:13" ht="29.25" customHeight="1" hidden="1">
      <c r="A22" s="54">
        <v>20</v>
      </c>
      <c r="B22" s="54"/>
      <c r="C22" s="54"/>
      <c r="D22" s="54"/>
      <c r="E22" s="54"/>
      <c r="F22" s="54"/>
      <c r="G22" s="56"/>
      <c r="H22" s="54"/>
      <c r="I22" s="54"/>
      <c r="J22" s="54" t="e">
        <f>IF(#REF!="","",VLOOKUP(#REF!,#REF!,2,0))</f>
        <v>#REF!</v>
      </c>
      <c r="K22" s="54"/>
      <c r="L22" s="58">
        <f t="shared" si="0"/>
      </c>
      <c r="M22" s="59"/>
    </row>
    <row r="23" spans="1:13" ht="29.25" customHeight="1">
      <c r="A23" s="62"/>
      <c r="B23" s="62"/>
      <c r="C23" s="62"/>
      <c r="D23" s="62"/>
      <c r="E23" s="62"/>
      <c r="F23" s="62"/>
      <c r="G23" s="52"/>
      <c r="H23" s="62"/>
      <c r="I23" s="79" t="s">
        <v>114</v>
      </c>
      <c r="J23" s="79"/>
      <c r="K23" s="79"/>
      <c r="L23" s="63"/>
      <c r="M23" s="64"/>
    </row>
    <row r="24" spans="9:13" ht="29.25" customHeight="1">
      <c r="I24" s="80" t="s">
        <v>115</v>
      </c>
      <c r="J24" s="80"/>
      <c r="K24" s="80"/>
      <c r="L24" s="81"/>
      <c r="M24" s="81"/>
    </row>
    <row r="26" ht="29.25" customHeight="1">
      <c r="A26" s="47" t="s">
        <v>116</v>
      </c>
    </row>
    <row r="27" spans="1:13" s="44" customFormat="1" ht="29.25" customHeight="1">
      <c r="A27" s="48"/>
      <c r="B27" s="49" t="s">
        <v>67</v>
      </c>
      <c r="C27" s="48" t="s">
        <v>68</v>
      </c>
      <c r="D27" s="48" t="s">
        <v>69</v>
      </c>
      <c r="E27" s="48" t="s">
        <v>70</v>
      </c>
      <c r="F27" s="48" t="s">
        <v>71</v>
      </c>
      <c r="G27" s="48" t="s">
        <v>72</v>
      </c>
      <c r="H27" s="48" t="s">
        <v>73</v>
      </c>
      <c r="I27" s="48" t="s">
        <v>0</v>
      </c>
      <c r="J27" s="48" t="s">
        <v>1</v>
      </c>
      <c r="K27" s="48" t="s">
        <v>75</v>
      </c>
      <c r="L27" s="50" t="s">
        <v>2</v>
      </c>
      <c r="M27" s="51" t="s">
        <v>76</v>
      </c>
    </row>
    <row r="28" spans="1:13" ht="29.25" customHeight="1">
      <c r="A28" s="53">
        <v>1</v>
      </c>
      <c r="B28" s="54" t="s">
        <v>186</v>
      </c>
      <c r="C28" s="55">
        <v>1</v>
      </c>
      <c r="D28" s="54" t="s">
        <v>117</v>
      </c>
      <c r="E28" s="54"/>
      <c r="F28" s="61" t="s">
        <v>118</v>
      </c>
      <c r="G28" s="56" t="s">
        <v>177</v>
      </c>
      <c r="H28" s="54">
        <v>12</v>
      </c>
      <c r="I28" s="54" t="s">
        <v>119</v>
      </c>
      <c r="J28" s="57"/>
      <c r="K28" s="54">
        <v>27.44</v>
      </c>
      <c r="L28" s="58"/>
      <c r="M28" s="59"/>
    </row>
    <row r="29" spans="1:13" ht="29.25" customHeight="1">
      <c r="A29" s="53">
        <v>2</v>
      </c>
      <c r="B29" s="54" t="s">
        <v>187</v>
      </c>
      <c r="C29" s="55">
        <v>1</v>
      </c>
      <c r="D29" s="54" t="s">
        <v>190</v>
      </c>
      <c r="E29" s="54"/>
      <c r="F29" s="54" t="s">
        <v>191</v>
      </c>
      <c r="G29" s="56" t="s">
        <v>177</v>
      </c>
      <c r="H29" s="54">
        <v>12</v>
      </c>
      <c r="I29" s="54" t="s">
        <v>119</v>
      </c>
      <c r="J29" s="57"/>
      <c r="K29" s="54">
        <v>7.48</v>
      </c>
      <c r="L29" s="58"/>
      <c r="M29" s="59"/>
    </row>
    <row r="30" spans="1:13" ht="29.25" customHeight="1">
      <c r="A30" s="53">
        <v>3</v>
      </c>
      <c r="B30" s="54" t="s">
        <v>78</v>
      </c>
      <c r="C30" s="55">
        <v>1</v>
      </c>
      <c r="D30" s="54" t="s">
        <v>122</v>
      </c>
      <c r="E30" s="54"/>
      <c r="F30" s="54" t="s">
        <v>123</v>
      </c>
      <c r="G30" s="56" t="s">
        <v>177</v>
      </c>
      <c r="H30" s="54">
        <v>12</v>
      </c>
      <c r="I30" s="54" t="s">
        <v>119</v>
      </c>
      <c r="J30" s="57"/>
      <c r="K30" s="54">
        <v>50.89</v>
      </c>
      <c r="L30" s="58"/>
      <c r="M30" s="59"/>
    </row>
    <row r="31" spans="1:13" ht="29.25" customHeight="1">
      <c r="A31" s="53">
        <v>4</v>
      </c>
      <c r="B31" s="54" t="s">
        <v>178</v>
      </c>
      <c r="C31" s="55">
        <v>1</v>
      </c>
      <c r="D31" s="54" t="s">
        <v>143</v>
      </c>
      <c r="E31" s="54"/>
      <c r="F31" s="54" t="s">
        <v>132</v>
      </c>
      <c r="G31" s="56" t="s">
        <v>177</v>
      </c>
      <c r="H31" s="54">
        <v>12</v>
      </c>
      <c r="I31" s="54" t="s">
        <v>119</v>
      </c>
      <c r="J31" s="57"/>
      <c r="K31" s="54">
        <v>37.95</v>
      </c>
      <c r="L31" s="58"/>
      <c r="M31" s="59"/>
    </row>
    <row r="32" spans="1:13" ht="29.25" customHeight="1">
      <c r="A32" s="53">
        <v>5</v>
      </c>
      <c r="B32" s="54" t="s">
        <v>179</v>
      </c>
      <c r="C32" s="55">
        <v>1</v>
      </c>
      <c r="D32" s="54" t="s">
        <v>143</v>
      </c>
      <c r="E32" s="54"/>
      <c r="F32" s="54" t="s">
        <v>132</v>
      </c>
      <c r="G32" s="56" t="s">
        <v>177</v>
      </c>
      <c r="H32" s="54">
        <v>12</v>
      </c>
      <c r="I32" s="54" t="s">
        <v>119</v>
      </c>
      <c r="J32" s="57"/>
      <c r="K32" s="54">
        <v>26.17</v>
      </c>
      <c r="L32" s="58"/>
      <c r="M32" s="59"/>
    </row>
    <row r="33" spans="1:13" ht="29.25" customHeight="1">
      <c r="A33" s="53">
        <v>6</v>
      </c>
      <c r="B33" s="54" t="s">
        <v>180</v>
      </c>
      <c r="C33" s="55">
        <v>1</v>
      </c>
      <c r="D33" s="54" t="s">
        <v>143</v>
      </c>
      <c r="E33" s="54"/>
      <c r="F33" s="54" t="s">
        <v>132</v>
      </c>
      <c r="G33" s="56" t="s">
        <v>177</v>
      </c>
      <c r="H33" s="54">
        <v>12</v>
      </c>
      <c r="I33" s="54" t="s">
        <v>119</v>
      </c>
      <c r="J33" s="57"/>
      <c r="K33" s="54">
        <v>35.92</v>
      </c>
      <c r="L33" s="58"/>
      <c r="M33" s="59"/>
    </row>
    <row r="34" spans="1:13" ht="29.25" customHeight="1">
      <c r="A34" s="53">
        <v>7</v>
      </c>
      <c r="B34" s="54" t="s">
        <v>181</v>
      </c>
      <c r="C34" s="55">
        <v>2</v>
      </c>
      <c r="D34" s="54" t="s">
        <v>143</v>
      </c>
      <c r="E34" s="54"/>
      <c r="F34" s="54" t="s">
        <v>132</v>
      </c>
      <c r="G34" s="56" t="s">
        <v>177</v>
      </c>
      <c r="H34" s="54">
        <v>12</v>
      </c>
      <c r="I34" s="54" t="s">
        <v>119</v>
      </c>
      <c r="J34" s="57"/>
      <c r="K34" s="54">
        <v>36.18</v>
      </c>
      <c r="L34" s="58"/>
      <c r="M34" s="59"/>
    </row>
    <row r="35" spans="1:13" ht="29.25" customHeight="1">
      <c r="A35" s="53">
        <v>8</v>
      </c>
      <c r="B35" s="54" t="s">
        <v>182</v>
      </c>
      <c r="C35" s="55">
        <v>1</v>
      </c>
      <c r="D35" s="54" t="s">
        <v>145</v>
      </c>
      <c r="E35" s="54"/>
      <c r="F35" s="54" t="s">
        <v>132</v>
      </c>
      <c r="G35" s="56" t="s">
        <v>177</v>
      </c>
      <c r="H35" s="54">
        <v>12</v>
      </c>
      <c r="I35" s="54" t="s">
        <v>119</v>
      </c>
      <c r="J35" s="57"/>
      <c r="K35" s="54">
        <v>94.47</v>
      </c>
      <c r="L35" s="58"/>
      <c r="M35" s="59"/>
    </row>
    <row r="36" spans="1:13" ht="29.25" customHeight="1">
      <c r="A36" s="53">
        <v>9</v>
      </c>
      <c r="B36" s="54" t="s">
        <v>183</v>
      </c>
      <c r="C36" s="55">
        <v>1</v>
      </c>
      <c r="D36" s="54" t="s">
        <v>145</v>
      </c>
      <c r="E36" s="54"/>
      <c r="F36" s="54" t="s">
        <v>132</v>
      </c>
      <c r="G36" s="56" t="s">
        <v>177</v>
      </c>
      <c r="H36" s="54">
        <v>12</v>
      </c>
      <c r="I36" s="54" t="s">
        <v>119</v>
      </c>
      <c r="J36" s="57"/>
      <c r="K36" s="54">
        <v>28.89</v>
      </c>
      <c r="L36" s="58"/>
      <c r="M36" s="59"/>
    </row>
    <row r="37" spans="1:13" ht="29.25" customHeight="1">
      <c r="A37" s="53">
        <v>10</v>
      </c>
      <c r="B37" s="54" t="s">
        <v>184</v>
      </c>
      <c r="C37" s="55">
        <v>2</v>
      </c>
      <c r="D37" s="54" t="s">
        <v>145</v>
      </c>
      <c r="E37" s="54"/>
      <c r="F37" s="54" t="s">
        <v>132</v>
      </c>
      <c r="G37" s="56" t="s">
        <v>177</v>
      </c>
      <c r="H37" s="54">
        <v>12</v>
      </c>
      <c r="I37" s="54" t="s">
        <v>119</v>
      </c>
      <c r="J37" s="57"/>
      <c r="K37" s="54">
        <v>94.85</v>
      </c>
      <c r="L37" s="58"/>
      <c r="M37" s="59"/>
    </row>
    <row r="38" spans="1:13" ht="29.25" customHeight="1">
      <c r="A38" s="53">
        <v>11</v>
      </c>
      <c r="B38" s="54" t="s">
        <v>107</v>
      </c>
      <c r="C38" s="55">
        <v>1</v>
      </c>
      <c r="D38" s="54" t="s">
        <v>124</v>
      </c>
      <c r="E38" s="54"/>
      <c r="F38" s="54" t="s">
        <v>125</v>
      </c>
      <c r="G38" s="56" t="s">
        <v>177</v>
      </c>
      <c r="H38" s="54">
        <v>12</v>
      </c>
      <c r="I38" s="54" t="s">
        <v>119</v>
      </c>
      <c r="J38" s="57"/>
      <c r="K38" s="54">
        <v>10.2</v>
      </c>
      <c r="L38" s="58"/>
      <c r="M38" s="59"/>
    </row>
    <row r="39" spans="1:13" ht="29.25" customHeight="1">
      <c r="A39" s="53">
        <v>12</v>
      </c>
      <c r="B39" s="54" t="s">
        <v>107</v>
      </c>
      <c r="C39" s="55">
        <v>1</v>
      </c>
      <c r="D39" s="54" t="s">
        <v>124</v>
      </c>
      <c r="E39" s="54"/>
      <c r="F39" s="54" t="s">
        <v>127</v>
      </c>
      <c r="G39" s="56" t="s">
        <v>177</v>
      </c>
      <c r="H39" s="54">
        <v>12</v>
      </c>
      <c r="I39" s="54" t="s">
        <v>119</v>
      </c>
      <c r="J39" s="57"/>
      <c r="K39" s="54">
        <v>10.2</v>
      </c>
      <c r="L39" s="58"/>
      <c r="M39" s="59"/>
    </row>
    <row r="40" spans="1:13" ht="29.25" customHeight="1">
      <c r="A40" s="53">
        <v>13</v>
      </c>
      <c r="B40" s="54" t="s">
        <v>185</v>
      </c>
      <c r="C40" s="55">
        <v>2</v>
      </c>
      <c r="D40" s="54" t="s">
        <v>131</v>
      </c>
      <c r="E40" s="54"/>
      <c r="F40" s="54" t="s">
        <v>132</v>
      </c>
      <c r="G40" s="56" t="s">
        <v>177</v>
      </c>
      <c r="H40" s="54">
        <v>12</v>
      </c>
      <c r="I40" s="54" t="s">
        <v>119</v>
      </c>
      <c r="J40" s="57"/>
      <c r="K40" s="54">
        <v>23.05</v>
      </c>
      <c r="L40" s="58"/>
      <c r="M40" s="59"/>
    </row>
    <row r="41" spans="1:13" ht="29.25" customHeight="1">
      <c r="A41" s="53">
        <v>14</v>
      </c>
      <c r="B41" s="54" t="s">
        <v>185</v>
      </c>
      <c r="C41" s="55">
        <v>2</v>
      </c>
      <c r="D41" s="54" t="s">
        <v>131</v>
      </c>
      <c r="E41" s="54"/>
      <c r="F41" s="54" t="s">
        <v>125</v>
      </c>
      <c r="G41" s="56" t="s">
        <v>177</v>
      </c>
      <c r="H41" s="54">
        <v>12</v>
      </c>
      <c r="I41" s="54" t="s">
        <v>119</v>
      </c>
      <c r="J41" s="57"/>
      <c r="K41" s="54">
        <v>23.05</v>
      </c>
      <c r="L41" s="58"/>
      <c r="M41" s="59"/>
    </row>
    <row r="42" spans="1:13" ht="29.25" customHeight="1">
      <c r="A42" s="62"/>
      <c r="B42" s="62"/>
      <c r="C42" s="62"/>
      <c r="D42" s="62"/>
      <c r="E42" s="62"/>
      <c r="F42" s="62"/>
      <c r="G42" s="52"/>
      <c r="H42" s="62"/>
      <c r="I42" s="79" t="s">
        <v>114</v>
      </c>
      <c r="J42" s="79"/>
      <c r="K42" s="79"/>
      <c r="L42" s="69"/>
      <c r="M42" s="64"/>
    </row>
    <row r="43" spans="9:13" ht="29.25" customHeight="1">
      <c r="I43" s="80" t="s">
        <v>134</v>
      </c>
      <c r="J43" s="80"/>
      <c r="K43" s="80"/>
      <c r="L43" s="81"/>
      <c r="M43" s="81"/>
    </row>
    <row r="45" ht="29.25" customHeight="1">
      <c r="A45" s="47" t="s">
        <v>135</v>
      </c>
    </row>
    <row r="46" spans="1:13" s="44" customFormat="1" ht="29.25" customHeight="1">
      <c r="A46" s="48"/>
      <c r="B46" s="49" t="s">
        <v>67</v>
      </c>
      <c r="C46" s="48" t="s">
        <v>68</v>
      </c>
      <c r="D46" s="48" t="s">
        <v>69</v>
      </c>
      <c r="E46" s="48" t="s">
        <v>70</v>
      </c>
      <c r="F46" s="48" t="s">
        <v>71</v>
      </c>
      <c r="G46" s="48" t="s">
        <v>72</v>
      </c>
      <c r="H46" s="48" t="s">
        <v>73</v>
      </c>
      <c r="I46" s="48" t="s">
        <v>0</v>
      </c>
      <c r="J46" s="48" t="s">
        <v>1</v>
      </c>
      <c r="K46" s="48" t="s">
        <v>75</v>
      </c>
      <c r="L46" s="50" t="s">
        <v>2</v>
      </c>
      <c r="M46" s="51" t="s">
        <v>76</v>
      </c>
    </row>
    <row r="47" spans="1:13" ht="29.25" customHeight="1">
      <c r="A47" s="53">
        <v>1</v>
      </c>
      <c r="B47" s="54" t="s">
        <v>78</v>
      </c>
      <c r="C47" s="55">
        <v>1</v>
      </c>
      <c r="D47" s="54" t="s">
        <v>122</v>
      </c>
      <c r="E47" s="54"/>
      <c r="F47" s="54" t="s">
        <v>136</v>
      </c>
      <c r="G47" s="56" t="s">
        <v>177</v>
      </c>
      <c r="H47" s="54">
        <v>12</v>
      </c>
      <c r="I47" s="54" t="s">
        <v>119</v>
      </c>
      <c r="J47" s="57"/>
      <c r="K47" s="54">
        <v>50.89</v>
      </c>
      <c r="L47" s="58"/>
      <c r="M47" s="59"/>
    </row>
    <row r="48" spans="1:13" ht="29.25" customHeight="1">
      <c r="A48" s="53">
        <v>2</v>
      </c>
      <c r="B48" s="54" t="s">
        <v>78</v>
      </c>
      <c r="C48" s="55">
        <v>1</v>
      </c>
      <c r="D48" s="54" t="s">
        <v>122</v>
      </c>
      <c r="E48" s="54"/>
      <c r="F48" s="54" t="s">
        <v>192</v>
      </c>
      <c r="G48" s="56" t="s">
        <v>177</v>
      </c>
      <c r="H48" s="54">
        <v>12</v>
      </c>
      <c r="I48" s="54" t="s">
        <v>119</v>
      </c>
      <c r="J48" s="57"/>
      <c r="K48" s="54">
        <v>50.89</v>
      </c>
      <c r="L48" s="58"/>
      <c r="M48" s="59"/>
    </row>
    <row r="49" spans="1:13" ht="29.25" customHeight="1">
      <c r="A49" s="53">
        <v>3</v>
      </c>
      <c r="B49" s="54" t="s">
        <v>185</v>
      </c>
      <c r="C49" s="55">
        <v>2</v>
      </c>
      <c r="D49" s="54" t="s">
        <v>193</v>
      </c>
      <c r="E49" s="54"/>
      <c r="F49" s="54" t="s">
        <v>194</v>
      </c>
      <c r="G49" s="56" t="s">
        <v>177</v>
      </c>
      <c r="H49" s="54">
        <v>12</v>
      </c>
      <c r="I49" s="54" t="s">
        <v>119</v>
      </c>
      <c r="J49" s="57"/>
      <c r="K49" s="54">
        <v>23.05</v>
      </c>
      <c r="L49" s="58"/>
      <c r="M49" s="59"/>
    </row>
    <row r="50" spans="1:13" ht="29.25" customHeight="1">
      <c r="A50" s="53">
        <v>4</v>
      </c>
      <c r="B50" s="54" t="s">
        <v>186</v>
      </c>
      <c r="C50" s="55">
        <v>1</v>
      </c>
      <c r="D50" s="54" t="s">
        <v>117</v>
      </c>
      <c r="E50" s="54"/>
      <c r="F50" s="54" t="s">
        <v>195</v>
      </c>
      <c r="G50" s="56" t="s">
        <v>177</v>
      </c>
      <c r="H50" s="54">
        <v>12</v>
      </c>
      <c r="I50" s="54" t="s">
        <v>119</v>
      </c>
      <c r="J50" s="57"/>
      <c r="K50" s="54">
        <v>27.44</v>
      </c>
      <c r="L50" s="58"/>
      <c r="M50" s="59"/>
    </row>
    <row r="51" spans="1:13" ht="29.25" customHeight="1">
      <c r="A51" s="53">
        <v>5</v>
      </c>
      <c r="B51" s="54" t="s">
        <v>186</v>
      </c>
      <c r="C51" s="55">
        <v>1</v>
      </c>
      <c r="D51" s="54" t="s">
        <v>117</v>
      </c>
      <c r="E51" s="54"/>
      <c r="F51" s="54" t="s">
        <v>137</v>
      </c>
      <c r="G51" s="56" t="s">
        <v>177</v>
      </c>
      <c r="H51" s="54">
        <v>12</v>
      </c>
      <c r="I51" s="54" t="s">
        <v>119</v>
      </c>
      <c r="J51" s="57"/>
      <c r="K51" s="54">
        <v>27.44</v>
      </c>
      <c r="L51" s="58"/>
      <c r="M51" s="59"/>
    </row>
    <row r="52" spans="1:13" ht="29.25" customHeight="1">
      <c r="A52" s="53">
        <v>6</v>
      </c>
      <c r="B52" s="54" t="s">
        <v>187</v>
      </c>
      <c r="C52" s="55">
        <v>1</v>
      </c>
      <c r="D52" s="54" t="s">
        <v>190</v>
      </c>
      <c r="E52" s="54"/>
      <c r="F52" s="54" t="s">
        <v>192</v>
      </c>
      <c r="G52" s="56" t="s">
        <v>177</v>
      </c>
      <c r="H52" s="54">
        <v>12</v>
      </c>
      <c r="I52" s="54" t="s">
        <v>119</v>
      </c>
      <c r="J52" s="57"/>
      <c r="K52" s="54">
        <v>7.48</v>
      </c>
      <c r="L52" s="58"/>
      <c r="M52" s="59"/>
    </row>
    <row r="53" spans="1:13" ht="29.25" customHeight="1" hidden="1">
      <c r="A53" s="54">
        <v>5</v>
      </c>
      <c r="B53" s="54"/>
      <c r="C53" s="54"/>
      <c r="D53" s="54"/>
      <c r="E53" s="54"/>
      <c r="F53" s="54"/>
      <c r="G53" s="56"/>
      <c r="H53" s="54"/>
      <c r="I53" s="54"/>
      <c r="J53" s="57" t="e">
        <f>IF(#REF!="","",VLOOKUP(#REF!,#REF!,2,0))</f>
        <v>#REF!</v>
      </c>
      <c r="K53" s="54"/>
      <c r="L53" s="58">
        <f aca="true" t="shared" si="1" ref="L53:L58">IF(ISERROR(ROUNDDOWN(H53*J53*K53,0)),"",(ROUNDDOWN(H53*J53*K53,0)))</f>
      </c>
      <c r="M53" s="59"/>
    </row>
    <row r="54" spans="1:13" ht="29.25" customHeight="1" hidden="1">
      <c r="A54" s="54">
        <v>6</v>
      </c>
      <c r="B54" s="54"/>
      <c r="C54" s="54"/>
      <c r="D54" s="54"/>
      <c r="E54" s="54"/>
      <c r="F54" s="54"/>
      <c r="G54" s="56"/>
      <c r="H54" s="54"/>
      <c r="I54" s="54"/>
      <c r="J54" s="57" t="e">
        <f>IF(#REF!="","",VLOOKUP(#REF!,#REF!,2,0))</f>
        <v>#REF!</v>
      </c>
      <c r="K54" s="54"/>
      <c r="L54" s="58">
        <f t="shared" si="1"/>
      </c>
      <c r="M54" s="59"/>
    </row>
    <row r="55" spans="1:13" ht="29.25" customHeight="1" hidden="1">
      <c r="A55" s="54">
        <v>7</v>
      </c>
      <c r="B55" s="54"/>
      <c r="C55" s="54"/>
      <c r="D55" s="54"/>
      <c r="E55" s="54"/>
      <c r="F55" s="54"/>
      <c r="G55" s="56"/>
      <c r="H55" s="54"/>
      <c r="I55" s="54"/>
      <c r="J55" s="57" t="e">
        <f>IF(#REF!="","",VLOOKUP(#REF!,#REF!,2,0))</f>
        <v>#REF!</v>
      </c>
      <c r="K55" s="54"/>
      <c r="L55" s="58">
        <f t="shared" si="1"/>
      </c>
      <c r="M55" s="59"/>
    </row>
    <row r="56" spans="1:13" ht="29.25" customHeight="1" hidden="1">
      <c r="A56" s="54">
        <v>8</v>
      </c>
      <c r="B56" s="54"/>
      <c r="C56" s="54"/>
      <c r="D56" s="54"/>
      <c r="E56" s="54"/>
      <c r="F56" s="54"/>
      <c r="G56" s="56"/>
      <c r="H56" s="54"/>
      <c r="I56" s="54"/>
      <c r="J56" s="57" t="e">
        <f>IF(#REF!="","",VLOOKUP(#REF!,#REF!,2,0))</f>
        <v>#REF!</v>
      </c>
      <c r="K56" s="54"/>
      <c r="L56" s="58">
        <f t="shared" si="1"/>
      </c>
      <c r="M56" s="59"/>
    </row>
    <row r="57" spans="1:13" ht="29.25" customHeight="1" hidden="1">
      <c r="A57" s="54">
        <v>9</v>
      </c>
      <c r="B57" s="54"/>
      <c r="C57" s="54"/>
      <c r="D57" s="54"/>
      <c r="E57" s="54"/>
      <c r="F57" s="54"/>
      <c r="G57" s="56"/>
      <c r="H57" s="54"/>
      <c r="I57" s="54"/>
      <c r="J57" s="57" t="e">
        <f>IF(#REF!="","",VLOOKUP(#REF!,#REF!,2,0))</f>
        <v>#REF!</v>
      </c>
      <c r="K57" s="54"/>
      <c r="L57" s="58">
        <f t="shared" si="1"/>
      </c>
      <c r="M57" s="59"/>
    </row>
    <row r="58" spans="1:13" ht="29.25" customHeight="1" hidden="1">
      <c r="A58" s="54">
        <v>10</v>
      </c>
      <c r="B58" s="54"/>
      <c r="C58" s="54"/>
      <c r="D58" s="54"/>
      <c r="E58" s="54"/>
      <c r="F58" s="54"/>
      <c r="G58" s="56"/>
      <c r="H58" s="54"/>
      <c r="I58" s="54"/>
      <c r="J58" s="57" t="e">
        <f>IF(#REF!="","",VLOOKUP(#REF!,#REF!,2,0))</f>
        <v>#REF!</v>
      </c>
      <c r="K58" s="54"/>
      <c r="L58" s="58">
        <f t="shared" si="1"/>
      </c>
      <c r="M58" s="59"/>
    </row>
    <row r="59" spans="1:13" ht="29.25" customHeight="1">
      <c r="A59" s="62"/>
      <c r="B59" s="62"/>
      <c r="C59" s="62"/>
      <c r="D59" s="62"/>
      <c r="E59" s="62"/>
      <c r="F59" s="62"/>
      <c r="G59" s="52"/>
      <c r="H59" s="62"/>
      <c r="I59" s="79" t="s">
        <v>114</v>
      </c>
      <c r="J59" s="79"/>
      <c r="K59" s="79"/>
      <c r="L59" s="69"/>
      <c r="M59" s="64"/>
    </row>
    <row r="60" spans="9:13" ht="29.25" customHeight="1">
      <c r="I60" s="80" t="s">
        <v>138</v>
      </c>
      <c r="J60" s="80"/>
      <c r="K60" s="80"/>
      <c r="L60" s="81"/>
      <c r="M60" s="81"/>
    </row>
    <row r="62" ht="29.25" customHeight="1">
      <c r="A62" s="47" t="s">
        <v>139</v>
      </c>
    </row>
    <row r="63" spans="1:13" s="44" customFormat="1" ht="29.25" customHeight="1">
      <c r="A63" s="48"/>
      <c r="B63" s="49" t="s">
        <v>67</v>
      </c>
      <c r="C63" s="48" t="s">
        <v>68</v>
      </c>
      <c r="D63" s="48" t="s">
        <v>69</v>
      </c>
      <c r="E63" s="48" t="s">
        <v>70</v>
      </c>
      <c r="F63" s="48" t="s">
        <v>71</v>
      </c>
      <c r="G63" s="48" t="s">
        <v>72</v>
      </c>
      <c r="H63" s="48" t="s">
        <v>73</v>
      </c>
      <c r="I63" s="48" t="s">
        <v>0</v>
      </c>
      <c r="J63" s="48" t="s">
        <v>1</v>
      </c>
      <c r="K63" s="48" t="s">
        <v>75</v>
      </c>
      <c r="L63" s="50" t="s">
        <v>2</v>
      </c>
      <c r="M63" s="51" t="s">
        <v>76</v>
      </c>
    </row>
    <row r="64" spans="1:13" ht="29.25" customHeight="1">
      <c r="A64" s="53">
        <v>1</v>
      </c>
      <c r="B64" s="54" t="s">
        <v>78</v>
      </c>
      <c r="C64" s="55">
        <v>1</v>
      </c>
      <c r="D64" s="54" t="s">
        <v>122</v>
      </c>
      <c r="E64" s="54" t="s">
        <v>140</v>
      </c>
      <c r="F64" s="54" t="s">
        <v>141</v>
      </c>
      <c r="G64" s="56" t="s">
        <v>196</v>
      </c>
      <c r="H64" s="54">
        <v>1</v>
      </c>
      <c r="I64" s="54" t="s">
        <v>82</v>
      </c>
      <c r="J64" s="57"/>
      <c r="K64" s="54">
        <v>50.89</v>
      </c>
      <c r="L64" s="58"/>
      <c r="M64" s="59"/>
    </row>
    <row r="65" spans="1:13" ht="29.25" customHeight="1">
      <c r="A65" s="53">
        <v>2</v>
      </c>
      <c r="B65" s="54" t="s">
        <v>178</v>
      </c>
      <c r="C65" s="55">
        <v>1</v>
      </c>
      <c r="D65" s="54" t="s">
        <v>143</v>
      </c>
      <c r="E65" s="54" t="s">
        <v>140</v>
      </c>
      <c r="F65" s="54" t="s">
        <v>141</v>
      </c>
      <c r="G65" s="56" t="s">
        <v>196</v>
      </c>
      <c r="H65" s="54">
        <v>1</v>
      </c>
      <c r="I65" s="54" t="s">
        <v>82</v>
      </c>
      <c r="J65" s="57"/>
      <c r="K65" s="54">
        <v>37.95</v>
      </c>
      <c r="L65" s="58"/>
      <c r="M65" s="59"/>
    </row>
    <row r="66" spans="1:13" ht="29.25" customHeight="1">
      <c r="A66" s="53">
        <v>3</v>
      </c>
      <c r="B66" s="54" t="s">
        <v>197</v>
      </c>
      <c r="C66" s="55">
        <v>1</v>
      </c>
      <c r="D66" s="54" t="s">
        <v>143</v>
      </c>
      <c r="E66" s="54" t="s">
        <v>140</v>
      </c>
      <c r="F66" s="54" t="s">
        <v>141</v>
      </c>
      <c r="G66" s="56" t="s">
        <v>196</v>
      </c>
      <c r="H66" s="54">
        <v>1</v>
      </c>
      <c r="I66" s="54" t="s">
        <v>82</v>
      </c>
      <c r="J66" s="57"/>
      <c r="K66" s="54">
        <v>26.17</v>
      </c>
      <c r="L66" s="58"/>
      <c r="M66" s="59"/>
    </row>
    <row r="67" spans="1:13" ht="29.25" customHeight="1">
      <c r="A67" s="53">
        <v>4</v>
      </c>
      <c r="B67" s="54" t="s">
        <v>180</v>
      </c>
      <c r="C67" s="55">
        <v>1</v>
      </c>
      <c r="D67" s="54" t="s">
        <v>143</v>
      </c>
      <c r="E67" s="54" t="s">
        <v>140</v>
      </c>
      <c r="F67" s="54" t="s">
        <v>141</v>
      </c>
      <c r="G67" s="56" t="s">
        <v>196</v>
      </c>
      <c r="H67" s="54">
        <v>1</v>
      </c>
      <c r="I67" s="54" t="s">
        <v>82</v>
      </c>
      <c r="J67" s="57"/>
      <c r="K67" s="54">
        <v>35.92</v>
      </c>
      <c r="L67" s="58"/>
      <c r="M67" s="59"/>
    </row>
    <row r="68" spans="1:13" ht="29.25" customHeight="1">
      <c r="A68" s="53">
        <v>5</v>
      </c>
      <c r="B68" s="54" t="s">
        <v>181</v>
      </c>
      <c r="C68" s="55">
        <v>2</v>
      </c>
      <c r="D68" s="54" t="s">
        <v>143</v>
      </c>
      <c r="E68" s="54" t="s">
        <v>140</v>
      </c>
      <c r="F68" s="54" t="s">
        <v>141</v>
      </c>
      <c r="G68" s="56" t="s">
        <v>196</v>
      </c>
      <c r="H68" s="54">
        <v>1</v>
      </c>
      <c r="I68" s="54" t="s">
        <v>82</v>
      </c>
      <c r="J68" s="57"/>
      <c r="K68" s="54">
        <v>36.18</v>
      </c>
      <c r="L68" s="58"/>
      <c r="M68" s="59"/>
    </row>
    <row r="69" spans="1:13" ht="29.25" customHeight="1">
      <c r="A69" s="53">
        <v>6</v>
      </c>
      <c r="B69" s="54" t="s">
        <v>182</v>
      </c>
      <c r="C69" s="55">
        <v>1</v>
      </c>
      <c r="D69" s="54" t="s">
        <v>145</v>
      </c>
      <c r="E69" s="54" t="s">
        <v>146</v>
      </c>
      <c r="F69" s="54" t="s">
        <v>141</v>
      </c>
      <c r="G69" s="56" t="s">
        <v>196</v>
      </c>
      <c r="H69" s="54">
        <v>1</v>
      </c>
      <c r="I69" s="54" t="s">
        <v>82</v>
      </c>
      <c r="J69" s="57"/>
      <c r="K69" s="54">
        <v>94.47</v>
      </c>
      <c r="L69" s="58"/>
      <c r="M69" s="59"/>
    </row>
    <row r="70" spans="1:13" ht="29.25" customHeight="1">
      <c r="A70" s="53">
        <v>7</v>
      </c>
      <c r="B70" s="54" t="s">
        <v>183</v>
      </c>
      <c r="C70" s="55">
        <v>1</v>
      </c>
      <c r="D70" s="54" t="s">
        <v>145</v>
      </c>
      <c r="E70" s="54" t="s">
        <v>146</v>
      </c>
      <c r="F70" s="54" t="s">
        <v>141</v>
      </c>
      <c r="G70" s="56" t="s">
        <v>196</v>
      </c>
      <c r="H70" s="54">
        <v>1</v>
      </c>
      <c r="I70" s="54" t="s">
        <v>82</v>
      </c>
      <c r="J70" s="57"/>
      <c r="K70" s="54">
        <v>28.89</v>
      </c>
      <c r="L70" s="58"/>
      <c r="M70" s="59"/>
    </row>
    <row r="71" spans="1:13" ht="29.25" customHeight="1">
      <c r="A71" s="53">
        <v>8</v>
      </c>
      <c r="B71" s="54" t="s">
        <v>184</v>
      </c>
      <c r="C71" s="55">
        <v>2</v>
      </c>
      <c r="D71" s="54" t="s">
        <v>145</v>
      </c>
      <c r="E71" s="54" t="s">
        <v>146</v>
      </c>
      <c r="F71" s="54" t="s">
        <v>141</v>
      </c>
      <c r="G71" s="56" t="s">
        <v>196</v>
      </c>
      <c r="H71" s="54">
        <v>1</v>
      </c>
      <c r="I71" s="54" t="s">
        <v>82</v>
      </c>
      <c r="J71" s="57"/>
      <c r="K71" s="54">
        <v>94.85</v>
      </c>
      <c r="L71" s="58"/>
      <c r="M71" s="59"/>
    </row>
    <row r="72" spans="1:13" ht="29.25" customHeight="1">
      <c r="A72" s="53">
        <v>9</v>
      </c>
      <c r="B72" s="54" t="s">
        <v>185</v>
      </c>
      <c r="C72" s="55">
        <v>2</v>
      </c>
      <c r="D72" s="54" t="s">
        <v>147</v>
      </c>
      <c r="E72" s="54" t="s">
        <v>140</v>
      </c>
      <c r="F72" s="54" t="s">
        <v>141</v>
      </c>
      <c r="G72" s="56" t="s">
        <v>196</v>
      </c>
      <c r="H72" s="54">
        <v>1</v>
      </c>
      <c r="I72" s="54" t="s">
        <v>82</v>
      </c>
      <c r="J72" s="57"/>
      <c r="K72" s="54">
        <v>23.05</v>
      </c>
      <c r="L72" s="58"/>
      <c r="M72" s="59"/>
    </row>
    <row r="73" spans="1:13" ht="29.25" customHeight="1">
      <c r="A73" s="53">
        <v>10</v>
      </c>
      <c r="B73" s="54" t="s">
        <v>186</v>
      </c>
      <c r="C73" s="55">
        <v>1</v>
      </c>
      <c r="D73" s="54" t="s">
        <v>117</v>
      </c>
      <c r="E73" s="54" t="s">
        <v>148</v>
      </c>
      <c r="F73" s="54" t="s">
        <v>149</v>
      </c>
      <c r="G73" s="56" t="s">
        <v>196</v>
      </c>
      <c r="H73" s="54">
        <v>1</v>
      </c>
      <c r="I73" s="54" t="s">
        <v>82</v>
      </c>
      <c r="J73" s="57"/>
      <c r="K73" s="54">
        <v>27.44</v>
      </c>
      <c r="L73" s="58"/>
      <c r="M73" s="59"/>
    </row>
    <row r="74" spans="1:13" ht="29.25" customHeight="1">
      <c r="A74" s="53">
        <v>11</v>
      </c>
      <c r="B74" s="54" t="s">
        <v>187</v>
      </c>
      <c r="C74" s="55">
        <v>1</v>
      </c>
      <c r="D74" s="54" t="s">
        <v>190</v>
      </c>
      <c r="E74" s="54" t="s">
        <v>146</v>
      </c>
      <c r="F74" s="54" t="s">
        <v>141</v>
      </c>
      <c r="G74" s="56" t="s">
        <v>196</v>
      </c>
      <c r="H74" s="54">
        <v>1</v>
      </c>
      <c r="I74" s="54" t="s">
        <v>82</v>
      </c>
      <c r="J74" s="57"/>
      <c r="K74" s="54">
        <v>7.48</v>
      </c>
      <c r="L74" s="58"/>
      <c r="M74" s="59"/>
    </row>
    <row r="75" spans="1:13" ht="29.25" customHeight="1">
      <c r="A75" s="53">
        <v>12</v>
      </c>
      <c r="B75" s="54" t="s">
        <v>107</v>
      </c>
      <c r="C75" s="55">
        <v>1</v>
      </c>
      <c r="D75" s="54" t="s">
        <v>124</v>
      </c>
      <c r="E75" s="54" t="s">
        <v>140</v>
      </c>
      <c r="F75" s="54" t="s">
        <v>141</v>
      </c>
      <c r="G75" s="56" t="s">
        <v>196</v>
      </c>
      <c r="H75" s="54">
        <v>1</v>
      </c>
      <c r="I75" s="54" t="s">
        <v>82</v>
      </c>
      <c r="J75" s="57"/>
      <c r="K75" s="54">
        <v>10.2</v>
      </c>
      <c r="L75" s="58"/>
      <c r="M75" s="59"/>
    </row>
    <row r="76" spans="1:13" ht="29.25" customHeight="1" hidden="1">
      <c r="A76" s="54">
        <v>15</v>
      </c>
      <c r="B76" s="54"/>
      <c r="C76" s="54"/>
      <c r="D76" s="54"/>
      <c r="E76" s="54"/>
      <c r="F76" s="54"/>
      <c r="G76" s="56"/>
      <c r="H76" s="54"/>
      <c r="I76" s="54"/>
      <c r="J76" s="57" t="e">
        <f>IF(#REF!="","",VLOOKUP(#REF!,#REF!,2,0))</f>
        <v>#REF!</v>
      </c>
      <c r="K76" s="54"/>
      <c r="L76" s="58">
        <f aca="true" t="shared" si="2" ref="L76:L81">IF(ISERROR(ROUNDDOWN(H76*J76*K76,0)),"",(ROUNDDOWN(H76*J76*K76,0)))</f>
      </c>
      <c r="M76" s="59"/>
    </row>
    <row r="77" spans="1:13" ht="29.25" customHeight="1" hidden="1">
      <c r="A77" s="54">
        <v>16</v>
      </c>
      <c r="B77" s="54"/>
      <c r="C77" s="54"/>
      <c r="D77" s="54"/>
      <c r="E77" s="54"/>
      <c r="F77" s="54"/>
      <c r="G77" s="56"/>
      <c r="H77" s="54"/>
      <c r="I77" s="54"/>
      <c r="J77" s="57" t="e">
        <f>IF(#REF!="","",VLOOKUP(#REF!,#REF!,2,0))</f>
        <v>#REF!</v>
      </c>
      <c r="K77" s="54"/>
      <c r="L77" s="58">
        <f t="shared" si="2"/>
      </c>
      <c r="M77" s="59"/>
    </row>
    <row r="78" spans="1:13" ht="29.25" customHeight="1" hidden="1">
      <c r="A78" s="54">
        <v>17</v>
      </c>
      <c r="B78" s="54"/>
      <c r="C78" s="54"/>
      <c r="D78" s="54"/>
      <c r="E78" s="54"/>
      <c r="F78" s="54"/>
      <c r="G78" s="56"/>
      <c r="H78" s="54"/>
      <c r="I78" s="54"/>
      <c r="J78" s="57" t="e">
        <f>IF(#REF!="","",VLOOKUP(#REF!,#REF!,2,0))</f>
        <v>#REF!</v>
      </c>
      <c r="K78" s="54"/>
      <c r="L78" s="58">
        <f t="shared" si="2"/>
      </c>
      <c r="M78" s="59"/>
    </row>
    <row r="79" spans="1:13" ht="29.25" customHeight="1" hidden="1">
      <c r="A79" s="54">
        <v>18</v>
      </c>
      <c r="B79" s="54"/>
      <c r="C79" s="54"/>
      <c r="D79" s="54"/>
      <c r="E79" s="54"/>
      <c r="F79" s="54"/>
      <c r="G79" s="56"/>
      <c r="H79" s="54"/>
      <c r="I79" s="54"/>
      <c r="J79" s="57" t="e">
        <f>IF(#REF!="","",VLOOKUP(#REF!,#REF!,2,0))</f>
        <v>#REF!</v>
      </c>
      <c r="K79" s="54"/>
      <c r="L79" s="58">
        <f t="shared" si="2"/>
      </c>
      <c r="M79" s="59"/>
    </row>
    <row r="80" spans="1:13" ht="29.25" customHeight="1" hidden="1">
      <c r="A80" s="54">
        <v>19</v>
      </c>
      <c r="B80" s="54"/>
      <c r="C80" s="54"/>
      <c r="D80" s="54"/>
      <c r="E80" s="54"/>
      <c r="F80" s="54"/>
      <c r="G80" s="56"/>
      <c r="H80" s="54"/>
      <c r="I80" s="54"/>
      <c r="J80" s="57" t="e">
        <f>IF(#REF!="","",VLOOKUP(#REF!,#REF!,2,0))</f>
        <v>#REF!</v>
      </c>
      <c r="K80" s="54"/>
      <c r="L80" s="58">
        <f t="shared" si="2"/>
      </c>
      <c r="M80" s="59"/>
    </row>
    <row r="81" spans="1:13" ht="29.25" customHeight="1" hidden="1">
      <c r="A81" s="54">
        <v>20</v>
      </c>
      <c r="B81" s="54"/>
      <c r="C81" s="54"/>
      <c r="D81" s="54"/>
      <c r="E81" s="54"/>
      <c r="F81" s="54"/>
      <c r="G81" s="56"/>
      <c r="H81" s="54"/>
      <c r="I81" s="54"/>
      <c r="J81" s="57" t="e">
        <f>IF(#REF!="","",VLOOKUP(#REF!,#REF!,2,0))</f>
        <v>#REF!</v>
      </c>
      <c r="K81" s="54"/>
      <c r="L81" s="58">
        <f t="shared" si="2"/>
      </c>
      <c r="M81" s="59"/>
    </row>
    <row r="82" spans="1:13" ht="29.25" customHeight="1">
      <c r="A82" s="62"/>
      <c r="B82" s="62"/>
      <c r="C82" s="62"/>
      <c r="D82" s="62"/>
      <c r="E82" s="62"/>
      <c r="F82" s="62"/>
      <c r="G82" s="52"/>
      <c r="H82" s="62"/>
      <c r="I82" s="79" t="s">
        <v>114</v>
      </c>
      <c r="J82" s="79"/>
      <c r="K82" s="79"/>
      <c r="L82" s="69"/>
      <c r="M82" s="64"/>
    </row>
    <row r="83" spans="9:13" ht="29.25" customHeight="1">
      <c r="I83" s="80" t="s">
        <v>151</v>
      </c>
      <c r="J83" s="80"/>
      <c r="K83" s="80"/>
      <c r="L83" s="81"/>
      <c r="M83" s="81"/>
    </row>
    <row r="85" ht="29.25" customHeight="1">
      <c r="A85" s="47" t="s">
        <v>152</v>
      </c>
    </row>
    <row r="86" spans="1:13" s="44" customFormat="1" ht="29.25" customHeight="1">
      <c r="A86" s="48"/>
      <c r="B86" s="48" t="s">
        <v>67</v>
      </c>
      <c r="C86" s="48" t="s">
        <v>68</v>
      </c>
      <c r="D86" s="48" t="s">
        <v>69</v>
      </c>
      <c r="E86" s="48" t="s">
        <v>71</v>
      </c>
      <c r="F86" s="48" t="s">
        <v>153</v>
      </c>
      <c r="G86" s="48" t="s">
        <v>72</v>
      </c>
      <c r="H86" s="48" t="s">
        <v>73</v>
      </c>
      <c r="I86" s="48" t="s">
        <v>0</v>
      </c>
      <c r="J86" s="48" t="s">
        <v>1</v>
      </c>
      <c r="K86" s="48" t="s">
        <v>75</v>
      </c>
      <c r="L86" s="50" t="s">
        <v>2</v>
      </c>
      <c r="M86" s="51" t="s">
        <v>76</v>
      </c>
    </row>
    <row r="87" spans="1:13" ht="29.25" customHeight="1">
      <c r="A87" s="54">
        <v>1</v>
      </c>
      <c r="B87" s="54" t="s">
        <v>154</v>
      </c>
      <c r="C87" s="54"/>
      <c r="D87" s="54" t="s">
        <v>155</v>
      </c>
      <c r="E87" s="54" t="s">
        <v>156</v>
      </c>
      <c r="F87" s="54"/>
      <c r="G87" s="56"/>
      <c r="H87" s="54">
        <v>2</v>
      </c>
      <c r="I87" s="54"/>
      <c r="J87" s="57"/>
      <c r="K87" s="54"/>
      <c r="L87" s="58"/>
      <c r="M87" s="59"/>
    </row>
    <row r="88" spans="1:13" ht="29.25" customHeight="1">
      <c r="A88" s="54">
        <v>2</v>
      </c>
      <c r="B88" s="54"/>
      <c r="C88" s="54"/>
      <c r="D88" s="54" t="s">
        <v>157</v>
      </c>
      <c r="E88" s="54" t="s">
        <v>158</v>
      </c>
      <c r="F88" s="54"/>
      <c r="G88" s="56"/>
      <c r="H88" s="54">
        <v>1</v>
      </c>
      <c r="I88" s="54"/>
      <c r="J88" s="57"/>
      <c r="K88" s="54"/>
      <c r="L88" s="58"/>
      <c r="M88" s="59"/>
    </row>
    <row r="89" spans="1:13" ht="29.25" customHeight="1" hidden="1">
      <c r="A89" s="54">
        <v>4</v>
      </c>
      <c r="B89" s="54"/>
      <c r="C89" s="54"/>
      <c r="D89" s="54"/>
      <c r="E89" s="54"/>
      <c r="F89" s="54"/>
      <c r="G89" s="56"/>
      <c r="H89" s="54"/>
      <c r="I89" s="54"/>
      <c r="J89" s="57" t="e">
        <f>IF(#REF!="","",VLOOKUP(#REF!,#REF!,2,0))</f>
        <v>#REF!</v>
      </c>
      <c r="K89" s="54"/>
      <c r="L89" s="58">
        <f aca="true" t="shared" si="3" ref="L89:L95">IF(ISERROR(ROUNDDOWN(H89*J89*K89,0)),"",(ROUNDDOWN(H89*J89*K89,0)))</f>
      </c>
      <c r="M89" s="59"/>
    </row>
    <row r="90" spans="1:13" ht="29.25" customHeight="1" hidden="1">
      <c r="A90" s="54">
        <v>5</v>
      </c>
      <c r="B90" s="54"/>
      <c r="C90" s="54"/>
      <c r="D90" s="54"/>
      <c r="E90" s="54"/>
      <c r="F90" s="54"/>
      <c r="G90" s="56"/>
      <c r="H90" s="54"/>
      <c r="I90" s="54"/>
      <c r="J90" s="57" t="e">
        <f>IF(#REF!="","",VLOOKUP(#REF!,#REF!,2,0))</f>
        <v>#REF!</v>
      </c>
      <c r="K90" s="54"/>
      <c r="L90" s="58">
        <f t="shared" si="3"/>
      </c>
      <c r="M90" s="59"/>
    </row>
    <row r="91" spans="1:13" ht="29.25" customHeight="1" hidden="1">
      <c r="A91" s="54">
        <v>6</v>
      </c>
      <c r="B91" s="54"/>
      <c r="C91" s="54"/>
      <c r="D91" s="54"/>
      <c r="E91" s="54"/>
      <c r="F91" s="54"/>
      <c r="G91" s="56"/>
      <c r="H91" s="54"/>
      <c r="I91" s="54"/>
      <c r="J91" s="57" t="e">
        <f>IF(#REF!="","",VLOOKUP(#REF!,#REF!,2,0))</f>
        <v>#REF!</v>
      </c>
      <c r="K91" s="54"/>
      <c r="L91" s="58">
        <f t="shared" si="3"/>
      </c>
      <c r="M91" s="59"/>
    </row>
    <row r="92" spans="1:13" ht="29.25" customHeight="1" hidden="1">
      <c r="A92" s="54">
        <v>7</v>
      </c>
      <c r="B92" s="54"/>
      <c r="C92" s="54"/>
      <c r="D92" s="54"/>
      <c r="E92" s="54"/>
      <c r="F92" s="54"/>
      <c r="G92" s="56"/>
      <c r="H92" s="54"/>
      <c r="I92" s="54"/>
      <c r="J92" s="57" t="e">
        <f>IF(#REF!="","",VLOOKUP(#REF!,#REF!,2,0))</f>
        <v>#REF!</v>
      </c>
      <c r="K92" s="54"/>
      <c r="L92" s="58">
        <f t="shared" si="3"/>
      </c>
      <c r="M92" s="59"/>
    </row>
    <row r="93" spans="1:13" ht="29.25" customHeight="1" hidden="1">
      <c r="A93" s="54">
        <v>8</v>
      </c>
      <c r="B93" s="54"/>
      <c r="C93" s="54"/>
      <c r="D93" s="54"/>
      <c r="E93" s="54"/>
      <c r="F93" s="54"/>
      <c r="G93" s="56"/>
      <c r="H93" s="54"/>
      <c r="I93" s="54"/>
      <c r="J93" s="57" t="e">
        <f>IF(#REF!="","",VLOOKUP(#REF!,#REF!,2,0))</f>
        <v>#REF!</v>
      </c>
      <c r="K93" s="54"/>
      <c r="L93" s="58">
        <f t="shared" si="3"/>
      </c>
      <c r="M93" s="59"/>
    </row>
    <row r="94" spans="1:13" ht="29.25" customHeight="1" hidden="1">
      <c r="A94" s="54">
        <v>9</v>
      </c>
      <c r="B94" s="54"/>
      <c r="C94" s="54"/>
      <c r="D94" s="54"/>
      <c r="E94" s="54"/>
      <c r="F94" s="54"/>
      <c r="G94" s="56"/>
      <c r="H94" s="54"/>
      <c r="I94" s="54"/>
      <c r="J94" s="57" t="e">
        <f>IF(#REF!="","",VLOOKUP(#REF!,#REF!,2,0))</f>
        <v>#REF!</v>
      </c>
      <c r="K94" s="54"/>
      <c r="L94" s="58">
        <f t="shared" si="3"/>
      </c>
      <c r="M94" s="59"/>
    </row>
    <row r="95" spans="1:13" ht="29.25" customHeight="1" hidden="1">
      <c r="A95" s="54">
        <v>10</v>
      </c>
      <c r="B95" s="54"/>
      <c r="C95" s="54"/>
      <c r="D95" s="54"/>
      <c r="E95" s="54"/>
      <c r="F95" s="54"/>
      <c r="G95" s="56"/>
      <c r="H95" s="54"/>
      <c r="I95" s="54"/>
      <c r="J95" s="57" t="e">
        <f>IF(#REF!="","",VLOOKUP(#REF!,#REF!,2,0))</f>
        <v>#REF!</v>
      </c>
      <c r="K95" s="54"/>
      <c r="L95" s="58">
        <f t="shared" si="3"/>
      </c>
      <c r="M95" s="59"/>
    </row>
    <row r="96" spans="1:13" ht="29.25" customHeight="1">
      <c r="A96" s="62"/>
      <c r="B96" s="62"/>
      <c r="C96" s="62"/>
      <c r="D96" s="62"/>
      <c r="E96" s="62"/>
      <c r="F96" s="62"/>
      <c r="G96" s="52"/>
      <c r="H96" s="62"/>
      <c r="I96" s="79" t="s">
        <v>114</v>
      </c>
      <c r="J96" s="79"/>
      <c r="K96" s="79"/>
      <c r="L96" s="69"/>
      <c r="M96" s="64"/>
    </row>
    <row r="97" spans="9:13" ht="29.25" customHeight="1">
      <c r="I97" s="80" t="s">
        <v>160</v>
      </c>
      <c r="J97" s="80"/>
      <c r="K97" s="80"/>
      <c r="L97" s="81"/>
      <c r="M97" s="81"/>
    </row>
    <row r="99" ht="29.25" customHeight="1">
      <c r="A99" s="47" t="s">
        <v>161</v>
      </c>
    </row>
    <row r="100" spans="1:13" s="44" customFormat="1" ht="29.25" customHeight="1">
      <c r="A100" s="48"/>
      <c r="B100" s="48" t="s">
        <v>67</v>
      </c>
      <c r="C100" s="48" t="s">
        <v>68</v>
      </c>
      <c r="D100" s="48" t="s">
        <v>69</v>
      </c>
      <c r="E100" s="48" t="s">
        <v>71</v>
      </c>
      <c r="F100" s="48" t="s">
        <v>153</v>
      </c>
      <c r="G100" s="48" t="s">
        <v>72</v>
      </c>
      <c r="H100" s="48" t="s">
        <v>73</v>
      </c>
      <c r="I100" s="48" t="s">
        <v>0</v>
      </c>
      <c r="J100" s="48" t="s">
        <v>1</v>
      </c>
      <c r="K100" s="48" t="s">
        <v>75</v>
      </c>
      <c r="L100" s="50" t="s">
        <v>2</v>
      </c>
      <c r="M100" s="51" t="s">
        <v>76</v>
      </c>
    </row>
    <row r="101" spans="1:13" ht="29.25" customHeight="1">
      <c r="A101" s="54">
        <v>1</v>
      </c>
      <c r="B101" s="54"/>
      <c r="C101" s="54"/>
      <c r="D101" s="54" t="s">
        <v>162</v>
      </c>
      <c r="E101" s="54" t="s">
        <v>163</v>
      </c>
      <c r="F101" s="54"/>
      <c r="G101" s="56" t="s">
        <v>177</v>
      </c>
      <c r="H101" s="54">
        <v>12</v>
      </c>
      <c r="I101" s="54" t="s">
        <v>119</v>
      </c>
      <c r="J101" s="57"/>
      <c r="K101" s="54">
        <v>473.57</v>
      </c>
      <c r="L101" s="58"/>
      <c r="M101" s="59"/>
    </row>
    <row r="102" spans="1:13" ht="29.25" customHeight="1">
      <c r="A102" s="54">
        <v>2</v>
      </c>
      <c r="B102" s="54"/>
      <c r="C102" s="54"/>
      <c r="D102" s="54" t="s">
        <v>162</v>
      </c>
      <c r="E102" s="54" t="s">
        <v>198</v>
      </c>
      <c r="F102" s="54"/>
      <c r="G102" s="56" t="s">
        <v>177</v>
      </c>
      <c r="H102" s="54">
        <v>12</v>
      </c>
      <c r="I102" s="54" t="s">
        <v>119</v>
      </c>
      <c r="J102" s="57"/>
      <c r="K102" s="54">
        <v>473.57</v>
      </c>
      <c r="L102" s="58"/>
      <c r="M102" s="59"/>
    </row>
    <row r="103" spans="1:13" ht="29.25" customHeight="1">
      <c r="A103" s="54">
        <v>3</v>
      </c>
      <c r="B103" s="54"/>
      <c r="C103" s="54"/>
      <c r="D103" s="54" t="s">
        <v>162</v>
      </c>
      <c r="E103" s="54" t="s">
        <v>164</v>
      </c>
      <c r="F103" s="54"/>
      <c r="G103" s="56" t="s">
        <v>177</v>
      </c>
      <c r="H103" s="54">
        <v>12</v>
      </c>
      <c r="I103" s="54" t="s">
        <v>119</v>
      </c>
      <c r="J103" s="57"/>
      <c r="K103" s="54">
        <v>473.57</v>
      </c>
      <c r="L103" s="58"/>
      <c r="M103" s="59"/>
    </row>
    <row r="104" spans="1:13" ht="29.25" customHeight="1">
      <c r="A104" s="62"/>
      <c r="B104" s="62"/>
      <c r="C104" s="62"/>
      <c r="D104" s="62"/>
      <c r="E104" s="62"/>
      <c r="F104" s="62"/>
      <c r="G104" s="52"/>
      <c r="H104" s="62"/>
      <c r="I104" s="79" t="s">
        <v>114</v>
      </c>
      <c r="J104" s="79"/>
      <c r="K104" s="79"/>
      <c r="L104" s="69"/>
      <c r="M104" s="64"/>
    </row>
    <row r="105" spans="9:13" ht="29.25" customHeight="1">
      <c r="I105" s="80" t="s">
        <v>165</v>
      </c>
      <c r="J105" s="80"/>
      <c r="K105" s="80"/>
      <c r="L105" s="81"/>
      <c r="M105" s="81"/>
    </row>
    <row r="107" ht="29.25" customHeight="1">
      <c r="A107" s="47" t="s">
        <v>166</v>
      </c>
    </row>
    <row r="108" spans="1:13" s="44" customFormat="1" ht="29.25" customHeight="1">
      <c r="A108" s="48"/>
      <c r="B108" s="48" t="s">
        <v>67</v>
      </c>
      <c r="C108" s="48" t="s">
        <v>68</v>
      </c>
      <c r="D108" s="48" t="s">
        <v>69</v>
      </c>
      <c r="E108" s="48" t="s">
        <v>71</v>
      </c>
      <c r="F108" s="48" t="s">
        <v>153</v>
      </c>
      <c r="G108" s="48" t="s">
        <v>72</v>
      </c>
      <c r="H108" s="48" t="s">
        <v>73</v>
      </c>
      <c r="I108" s="48" t="s">
        <v>0</v>
      </c>
      <c r="J108" s="48" t="s">
        <v>1</v>
      </c>
      <c r="K108" s="48" t="s">
        <v>75</v>
      </c>
      <c r="L108" s="50" t="s">
        <v>2</v>
      </c>
      <c r="M108" s="51" t="s">
        <v>76</v>
      </c>
    </row>
    <row r="109" spans="1:13" ht="29.25" customHeight="1">
      <c r="A109" s="54">
        <v>1</v>
      </c>
      <c r="B109" s="54"/>
      <c r="C109" s="54"/>
      <c r="D109" s="54"/>
      <c r="E109" s="54"/>
      <c r="F109" s="54"/>
      <c r="G109" s="56"/>
      <c r="H109" s="54"/>
      <c r="I109" s="54"/>
      <c r="J109" s="57"/>
      <c r="K109" s="54"/>
      <c r="L109" s="58"/>
      <c r="M109" s="59"/>
    </row>
    <row r="110" spans="1:13" ht="29.25" customHeight="1">
      <c r="A110" s="54">
        <v>2</v>
      </c>
      <c r="B110" s="54"/>
      <c r="C110" s="54"/>
      <c r="D110" s="54"/>
      <c r="E110" s="54"/>
      <c r="F110" s="54"/>
      <c r="G110" s="56"/>
      <c r="H110" s="54"/>
      <c r="I110" s="54"/>
      <c r="J110" s="57"/>
      <c r="K110" s="54"/>
      <c r="L110" s="58"/>
      <c r="M110" s="59"/>
    </row>
    <row r="111" spans="1:13" ht="29.25" customHeight="1" hidden="1">
      <c r="A111" s="54">
        <v>3</v>
      </c>
      <c r="B111" s="54"/>
      <c r="C111" s="54"/>
      <c r="D111" s="54"/>
      <c r="E111" s="54"/>
      <c r="F111" s="54"/>
      <c r="G111" s="56"/>
      <c r="H111" s="54"/>
      <c r="I111" s="54"/>
      <c r="J111" s="57" t="e">
        <f>IF(#REF!="","",VLOOKUP(#REF!,#REF!,2,0))</f>
        <v>#REF!</v>
      </c>
      <c r="K111" s="54"/>
      <c r="L111" s="58">
        <f aca="true" t="shared" si="4" ref="L111:L118">IF(ISERROR(ROUNDDOWN(H111*J111*K111,0)),"",(ROUNDDOWN(H111*J111*K111,0)))</f>
      </c>
      <c r="M111" s="59"/>
    </row>
    <row r="112" spans="1:13" ht="29.25" customHeight="1" hidden="1">
      <c r="A112" s="54">
        <v>4</v>
      </c>
      <c r="B112" s="54"/>
      <c r="C112" s="54"/>
      <c r="D112" s="54"/>
      <c r="E112" s="54"/>
      <c r="F112" s="54"/>
      <c r="G112" s="56"/>
      <c r="H112" s="54"/>
      <c r="I112" s="54"/>
      <c r="J112" s="57" t="e">
        <f>IF(#REF!="","",VLOOKUP(#REF!,#REF!,2,0))</f>
        <v>#REF!</v>
      </c>
      <c r="K112" s="54"/>
      <c r="L112" s="58">
        <f t="shared" si="4"/>
      </c>
      <c r="M112" s="59"/>
    </row>
    <row r="113" spans="1:13" ht="29.25" customHeight="1" hidden="1">
      <c r="A113" s="54">
        <v>5</v>
      </c>
      <c r="B113" s="54"/>
      <c r="C113" s="54"/>
      <c r="D113" s="54"/>
      <c r="E113" s="54"/>
      <c r="F113" s="54"/>
      <c r="G113" s="56"/>
      <c r="H113" s="54"/>
      <c r="I113" s="54"/>
      <c r="J113" s="57" t="e">
        <f>IF(#REF!="","",VLOOKUP(#REF!,#REF!,2,0))</f>
        <v>#REF!</v>
      </c>
      <c r="K113" s="54"/>
      <c r="L113" s="58">
        <f t="shared" si="4"/>
      </c>
      <c r="M113" s="59"/>
    </row>
    <row r="114" spans="1:13" ht="29.25" customHeight="1" hidden="1">
      <c r="A114" s="54">
        <v>6</v>
      </c>
      <c r="B114" s="54"/>
      <c r="C114" s="54"/>
      <c r="D114" s="54"/>
      <c r="E114" s="54"/>
      <c r="F114" s="54"/>
      <c r="G114" s="56"/>
      <c r="H114" s="54"/>
      <c r="I114" s="54"/>
      <c r="J114" s="57" t="e">
        <f>IF(#REF!="","",VLOOKUP(#REF!,#REF!,2,0))</f>
        <v>#REF!</v>
      </c>
      <c r="K114" s="54"/>
      <c r="L114" s="58">
        <f t="shared" si="4"/>
      </c>
      <c r="M114" s="59"/>
    </row>
    <row r="115" spans="1:13" ht="29.25" customHeight="1" hidden="1">
      <c r="A115" s="54">
        <v>7</v>
      </c>
      <c r="B115" s="54"/>
      <c r="C115" s="54"/>
      <c r="D115" s="54"/>
      <c r="E115" s="54"/>
      <c r="F115" s="54"/>
      <c r="G115" s="56"/>
      <c r="H115" s="54"/>
      <c r="I115" s="54"/>
      <c r="J115" s="57" t="e">
        <f>IF(#REF!="","",VLOOKUP(#REF!,#REF!,2,0))</f>
        <v>#REF!</v>
      </c>
      <c r="K115" s="54"/>
      <c r="L115" s="58">
        <f t="shared" si="4"/>
      </c>
      <c r="M115" s="59"/>
    </row>
    <row r="116" spans="1:13" ht="29.25" customHeight="1" hidden="1">
      <c r="A116" s="54">
        <v>8</v>
      </c>
      <c r="B116" s="54"/>
      <c r="C116" s="54"/>
      <c r="D116" s="54"/>
      <c r="E116" s="54"/>
      <c r="F116" s="54"/>
      <c r="G116" s="56"/>
      <c r="H116" s="54"/>
      <c r="I116" s="54"/>
      <c r="J116" s="57" t="e">
        <f>IF(#REF!="","",VLOOKUP(#REF!,#REF!,2,0))</f>
        <v>#REF!</v>
      </c>
      <c r="K116" s="54"/>
      <c r="L116" s="58">
        <f t="shared" si="4"/>
      </c>
      <c r="M116" s="59"/>
    </row>
    <row r="117" spans="1:13" ht="29.25" customHeight="1" hidden="1">
      <c r="A117" s="54">
        <v>9</v>
      </c>
      <c r="B117" s="54"/>
      <c r="C117" s="54"/>
      <c r="D117" s="54"/>
      <c r="E117" s="54"/>
      <c r="F117" s="54"/>
      <c r="G117" s="56"/>
      <c r="H117" s="54"/>
      <c r="I117" s="54"/>
      <c r="J117" s="57" t="e">
        <f>IF(#REF!="","",VLOOKUP(#REF!,#REF!,2,0))</f>
        <v>#REF!</v>
      </c>
      <c r="K117" s="54"/>
      <c r="L117" s="58">
        <f t="shared" si="4"/>
      </c>
      <c r="M117" s="59"/>
    </row>
    <row r="118" spans="1:13" ht="29.25" customHeight="1" hidden="1">
      <c r="A118" s="54">
        <v>10</v>
      </c>
      <c r="B118" s="54"/>
      <c r="C118" s="54"/>
      <c r="D118" s="54"/>
      <c r="E118" s="54"/>
      <c r="F118" s="54"/>
      <c r="G118" s="56"/>
      <c r="H118" s="54"/>
      <c r="I118" s="54"/>
      <c r="J118" s="57" t="e">
        <f>IF(#REF!="","",VLOOKUP(#REF!,#REF!,2,0))</f>
        <v>#REF!</v>
      </c>
      <c r="K118" s="54"/>
      <c r="L118" s="58">
        <f t="shared" si="4"/>
      </c>
      <c r="M118" s="59"/>
    </row>
    <row r="119" spans="1:13" ht="29.25" customHeight="1">
      <c r="A119" s="62"/>
      <c r="B119" s="62"/>
      <c r="C119" s="62"/>
      <c r="D119" s="62"/>
      <c r="E119" s="62"/>
      <c r="F119" s="62"/>
      <c r="G119" s="52"/>
      <c r="H119" s="62"/>
      <c r="I119" s="79" t="s">
        <v>114</v>
      </c>
      <c r="J119" s="79"/>
      <c r="K119" s="79"/>
      <c r="L119" s="69"/>
      <c r="M119" s="64"/>
    </row>
    <row r="120" spans="9:13" ht="29.25" customHeight="1">
      <c r="I120" s="80" t="s">
        <v>167</v>
      </c>
      <c r="J120" s="80"/>
      <c r="K120" s="80"/>
      <c r="L120" s="81"/>
      <c r="M120" s="81"/>
    </row>
    <row r="122" ht="29.25" customHeight="1">
      <c r="A122" s="47" t="s">
        <v>168</v>
      </c>
    </row>
    <row r="123" spans="1:13" s="44" customFormat="1" ht="29.25" customHeight="1">
      <c r="A123" s="48"/>
      <c r="B123" s="48" t="s">
        <v>67</v>
      </c>
      <c r="C123" s="48" t="s">
        <v>68</v>
      </c>
      <c r="D123" s="48" t="s">
        <v>69</v>
      </c>
      <c r="E123" s="48" t="s">
        <v>71</v>
      </c>
      <c r="F123" s="48" t="s">
        <v>153</v>
      </c>
      <c r="G123" s="48" t="s">
        <v>72</v>
      </c>
      <c r="H123" s="48" t="s">
        <v>73</v>
      </c>
      <c r="I123" s="48" t="s">
        <v>0</v>
      </c>
      <c r="J123" s="48" t="s">
        <v>1</v>
      </c>
      <c r="K123" s="48" t="s">
        <v>75</v>
      </c>
      <c r="L123" s="50" t="s">
        <v>2</v>
      </c>
      <c r="M123" s="51" t="s">
        <v>76</v>
      </c>
    </row>
    <row r="124" spans="1:13" ht="29.25" customHeight="1">
      <c r="A124" s="54">
        <v>1</v>
      </c>
      <c r="B124" s="54"/>
      <c r="C124" s="54"/>
      <c r="D124" s="54"/>
      <c r="E124" s="54"/>
      <c r="F124" s="54"/>
      <c r="G124" s="56"/>
      <c r="H124" s="54"/>
      <c r="I124" s="54"/>
      <c r="J124" s="57"/>
      <c r="K124" s="54"/>
      <c r="L124" s="58"/>
      <c r="M124" s="59"/>
    </row>
    <row r="125" spans="1:13" ht="29.25" customHeight="1">
      <c r="A125" s="54">
        <v>2</v>
      </c>
      <c r="B125" s="54"/>
      <c r="C125" s="54"/>
      <c r="D125" s="54"/>
      <c r="E125" s="54"/>
      <c r="F125" s="54"/>
      <c r="G125" s="56"/>
      <c r="H125" s="54"/>
      <c r="I125" s="54"/>
      <c r="J125" s="57"/>
      <c r="K125" s="54"/>
      <c r="L125" s="58"/>
      <c r="M125" s="59"/>
    </row>
    <row r="126" spans="1:13" ht="29.25" customHeight="1" hidden="1">
      <c r="A126" s="54">
        <v>3</v>
      </c>
      <c r="B126" s="54"/>
      <c r="C126" s="54"/>
      <c r="D126" s="54"/>
      <c r="E126" s="54"/>
      <c r="F126" s="54"/>
      <c r="G126" s="56"/>
      <c r="H126" s="54"/>
      <c r="I126" s="54"/>
      <c r="J126" s="57" t="e">
        <f>IF(#REF!="","",VLOOKUP(#REF!,#REF!,2,0))</f>
        <v>#REF!</v>
      </c>
      <c r="K126" s="54"/>
      <c r="L126" s="58">
        <f>IF(ISERROR(ROUNDDOWN(H126*J126*K126,0)),"",(ROUNDDOWN(H126*J126*K126,0)))</f>
      </c>
      <c r="M126" s="59"/>
    </row>
    <row r="127" spans="1:13" ht="29.25" customHeight="1" hidden="1">
      <c r="A127" s="54">
        <v>4</v>
      </c>
      <c r="B127" s="54"/>
      <c r="C127" s="54"/>
      <c r="D127" s="54"/>
      <c r="E127" s="54"/>
      <c r="F127" s="54"/>
      <c r="G127" s="56"/>
      <c r="H127" s="54"/>
      <c r="I127" s="54"/>
      <c r="J127" s="57" t="e">
        <f>IF(#REF!="","",VLOOKUP(#REF!,#REF!,2,0))</f>
        <v>#REF!</v>
      </c>
      <c r="K127" s="54"/>
      <c r="L127" s="58">
        <f>IF(ISERROR(ROUNDDOWN(H127*J127*K127,0)),"",(ROUNDDOWN(H127*J127*K127,0)))</f>
      </c>
      <c r="M127" s="59"/>
    </row>
    <row r="128" spans="1:13" ht="29.25" customHeight="1" hidden="1">
      <c r="A128" s="54">
        <v>5</v>
      </c>
      <c r="B128" s="54"/>
      <c r="C128" s="54"/>
      <c r="D128" s="54"/>
      <c r="E128" s="54"/>
      <c r="F128" s="54"/>
      <c r="G128" s="56"/>
      <c r="H128" s="54"/>
      <c r="I128" s="54"/>
      <c r="J128" s="57" t="e">
        <f>IF(#REF!="","",VLOOKUP(#REF!,#REF!,2,0))</f>
        <v>#REF!</v>
      </c>
      <c r="K128" s="54"/>
      <c r="L128" s="58">
        <f>IF(ISERROR(ROUNDDOWN(H128*J128*K128,0)),"",(ROUNDDOWN(H128*J128*K128,0)))</f>
      </c>
      <c r="M128" s="59"/>
    </row>
    <row r="129" spans="1:13" ht="29.25" customHeight="1">
      <c r="A129" s="62"/>
      <c r="B129" s="62"/>
      <c r="C129" s="62"/>
      <c r="D129" s="62"/>
      <c r="E129" s="62"/>
      <c r="F129" s="62"/>
      <c r="G129" s="52"/>
      <c r="H129" s="62"/>
      <c r="I129" s="79" t="s">
        <v>114</v>
      </c>
      <c r="J129" s="79"/>
      <c r="K129" s="79"/>
      <c r="L129" s="69"/>
      <c r="M129" s="64"/>
    </row>
    <row r="130" spans="9:13" ht="29.25" customHeight="1">
      <c r="I130" s="80" t="s">
        <v>175</v>
      </c>
      <c r="J130" s="80"/>
      <c r="K130" s="80"/>
      <c r="L130" s="81"/>
      <c r="M130" s="81"/>
    </row>
  </sheetData>
  <sheetProtection/>
  <mergeCells count="24">
    <mergeCell ref="I23:K23"/>
    <mergeCell ref="I24:K24"/>
    <mergeCell ref="L24:M24"/>
    <mergeCell ref="I42:K42"/>
    <mergeCell ref="I43:K43"/>
    <mergeCell ref="L43:M43"/>
    <mergeCell ref="I59:K59"/>
    <mergeCell ref="I60:K60"/>
    <mergeCell ref="L60:M60"/>
    <mergeCell ref="I82:K82"/>
    <mergeCell ref="I83:K83"/>
    <mergeCell ref="L83:M83"/>
    <mergeCell ref="I96:K96"/>
    <mergeCell ref="I97:K97"/>
    <mergeCell ref="L97:M97"/>
    <mergeCell ref="I104:K104"/>
    <mergeCell ref="I105:K105"/>
    <mergeCell ref="L105:M105"/>
    <mergeCell ref="I119:K119"/>
    <mergeCell ref="I120:K120"/>
    <mergeCell ref="L120:M120"/>
    <mergeCell ref="I129:K129"/>
    <mergeCell ref="I130:K130"/>
    <mergeCell ref="L130:M130"/>
  </mergeCells>
  <dataValidations count="27">
    <dataValidation type="list" allowBlank="1" showInputMessage="1" showErrorMessage="1" sqref="I87:I95">
      <formula1>単位5</formula1>
    </dataValidation>
    <dataValidation type="list" allowBlank="1" showInputMessage="1" showErrorMessage="1" sqref="F87:F95">
      <formula1>作業部位5</formula1>
    </dataValidation>
    <dataValidation type="list" allowBlank="1" showInputMessage="1" showErrorMessage="1" sqref="E87:E95">
      <formula1>作業内容5</formula1>
    </dataValidation>
    <dataValidation type="list" allowBlank="1" showInputMessage="1" showErrorMessage="1" sqref="D87:D95">
      <formula1>区分5</formula1>
    </dataValidation>
    <dataValidation type="list" allowBlank="1" showInputMessage="1" showErrorMessage="1" sqref="I64:I81">
      <formula1>単位4</formula1>
    </dataValidation>
    <dataValidation type="list" allowBlank="1" showInputMessage="1" showErrorMessage="1" sqref="F64:F81">
      <formula1>作業内容4</formula1>
    </dataValidation>
    <dataValidation type="list" allowBlank="1" showInputMessage="1" showErrorMessage="1" sqref="E64:E81">
      <formula1>床種別4</formula1>
    </dataValidation>
    <dataValidation type="list" allowBlank="1" showInputMessage="1" showErrorMessage="1" sqref="D64:D81">
      <formula1>区分4</formula1>
    </dataValidation>
    <dataValidation type="list" allowBlank="1" showInputMessage="1" showErrorMessage="1" sqref="I47:I58">
      <formula1>単位3</formula1>
    </dataValidation>
    <dataValidation type="list" allowBlank="1" showInputMessage="1" showErrorMessage="1" sqref="F47:F58">
      <formula1>作業内容3</formula1>
    </dataValidation>
    <dataValidation type="list" allowBlank="1" showInputMessage="1" showErrorMessage="1" sqref="D47:D58">
      <formula1>区分3</formula1>
    </dataValidation>
    <dataValidation type="list" allowBlank="1" showInputMessage="1" showErrorMessage="1" sqref="I4:I22">
      <formula1>単位1</formula1>
    </dataValidation>
    <dataValidation type="list" allowBlank="1" showInputMessage="1" showErrorMessage="1" sqref="F4:F22">
      <formula1>作業内容1</formula1>
    </dataValidation>
    <dataValidation type="list" allowBlank="1" showInputMessage="1" showErrorMessage="1" sqref="E4:E22">
      <formula1>床種別1</formula1>
    </dataValidation>
    <dataValidation type="list" allowBlank="1" showInputMessage="1" showErrorMessage="1" sqref="D4:D22">
      <formula1>区分1</formula1>
    </dataValidation>
    <dataValidation type="list" allowBlank="1" showInputMessage="1" showErrorMessage="1" sqref="I28:I41">
      <formula1>単位2</formula1>
    </dataValidation>
    <dataValidation type="list" allowBlank="1" showInputMessage="1" showErrorMessage="1" sqref="F28:F41">
      <formula1>作業内容2</formula1>
    </dataValidation>
    <dataValidation type="list" allowBlank="1" showInputMessage="1" showErrorMessage="1" sqref="D28:D41">
      <formula1>区分2</formula1>
    </dataValidation>
    <dataValidation type="list" allowBlank="1" showInputMessage="1" showErrorMessage="1" sqref="I124:I128">
      <formula1>単位8</formula1>
    </dataValidation>
    <dataValidation type="list" allowBlank="1" showInputMessage="1" showErrorMessage="1" sqref="E124:E128">
      <formula1>作業内容8</formula1>
    </dataValidation>
    <dataValidation type="list" allowBlank="1" showInputMessage="1" showErrorMessage="1" sqref="D124:D128">
      <formula1>区分8</formula1>
    </dataValidation>
    <dataValidation type="list" allowBlank="1" showInputMessage="1" showErrorMessage="1" sqref="I109:I118">
      <formula1>単位7</formula1>
    </dataValidation>
    <dataValidation type="list" allowBlank="1" showInputMessage="1" showErrorMessage="1" sqref="E109:E118">
      <formula1>作業内容7</formula1>
    </dataValidation>
    <dataValidation type="list" allowBlank="1" showInputMessage="1" showErrorMessage="1" sqref="D109:D118">
      <formula1>区分7</formula1>
    </dataValidation>
    <dataValidation type="list" allowBlank="1" showInputMessage="1" showErrorMessage="1" sqref="I101:I103">
      <formula1>単位6</formula1>
    </dataValidation>
    <dataValidation type="list" allowBlank="1" showInputMessage="1" showErrorMessage="1" sqref="E101:E103">
      <formula1>作業内容6</formula1>
    </dataValidation>
    <dataValidation type="list" allowBlank="1" showInputMessage="1" showErrorMessage="1" sqref="D101:D103">
      <formula1>区分6</formula1>
    </dataValidation>
  </dataValidations>
  <printOptions/>
  <pageMargins left="0.7" right="0.7" top="0.75" bottom="0.75" header="0.3" footer="0.3"/>
  <pageSetup fitToHeight="7" horizontalDpi="600" verticalDpi="600" orientation="portrait" paperSize="9" scale="40" r:id="rId1"/>
  <rowBreaks count="1" manualBreakCount="1">
    <brk id="8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N42"/>
  <sheetViews>
    <sheetView zoomScalePageLayoutView="0" workbookViewId="0" topLeftCell="A3">
      <selection activeCell="L17" sqref="L17"/>
    </sheetView>
  </sheetViews>
  <sheetFormatPr defaultColWidth="9.00390625" defaultRowHeight="13.5"/>
  <cols>
    <col min="1" max="1" width="4.00390625" style="0" customWidth="1"/>
    <col min="3" max="3" width="4.375" style="0" customWidth="1"/>
    <col min="9" max="9" width="9.125" style="12" bestFit="1" customWidth="1"/>
    <col min="10" max="10" width="16.50390625" style="0" bestFit="1" customWidth="1"/>
    <col min="12" max="12" width="26.50390625" style="0" bestFit="1" customWidth="1"/>
    <col min="13" max="13" width="11.00390625" style="15" customWidth="1"/>
    <col min="14" max="14" width="17.50390625" style="0" bestFit="1" customWidth="1"/>
  </cols>
  <sheetData>
    <row r="3" spans="2:4" ht="13.5">
      <c r="B3" t="s">
        <v>3</v>
      </c>
      <c r="D3" t="s">
        <v>6</v>
      </c>
    </row>
    <row r="5" spans="2:4" ht="13.5">
      <c r="B5" t="s">
        <v>4</v>
      </c>
      <c r="D5" t="s">
        <v>9</v>
      </c>
    </row>
    <row r="7" spans="2:4" ht="13.5">
      <c r="B7" t="s">
        <v>5</v>
      </c>
      <c r="D7" t="s">
        <v>7</v>
      </c>
    </row>
    <row r="10" ht="13.5">
      <c r="B10" t="s">
        <v>8</v>
      </c>
    </row>
    <row r="12" ht="13.5">
      <c r="B12" t="str">
        <f>+D3</f>
        <v>〇〇〇〇清掃業務委託</v>
      </c>
    </row>
    <row r="13" spans="2:10" ht="13.5">
      <c r="B13" s="3" t="s">
        <v>10</v>
      </c>
      <c r="C13" s="4"/>
      <c r="D13" s="4"/>
      <c r="E13" s="4"/>
      <c r="F13" s="1" t="s">
        <v>11</v>
      </c>
      <c r="G13" s="1" t="s">
        <v>0</v>
      </c>
      <c r="H13" s="1" t="s">
        <v>1</v>
      </c>
      <c r="I13" s="13" t="s">
        <v>2</v>
      </c>
      <c r="J13" s="1" t="s">
        <v>12</v>
      </c>
    </row>
    <row r="14" spans="2:10" ht="13.5">
      <c r="B14" s="3" t="s">
        <v>29</v>
      </c>
      <c r="C14" s="4"/>
      <c r="D14" s="4"/>
      <c r="E14" s="5"/>
      <c r="F14" s="6"/>
      <c r="G14" s="6"/>
      <c r="H14" s="6"/>
      <c r="I14" s="11"/>
      <c r="J14" s="6"/>
    </row>
    <row r="15" spans="2:10" ht="13.5">
      <c r="B15" s="3" t="s">
        <v>13</v>
      </c>
      <c r="C15" s="4"/>
      <c r="D15" s="4"/>
      <c r="E15" s="5"/>
      <c r="F15" s="6">
        <v>1</v>
      </c>
      <c r="G15" s="6" t="s">
        <v>21</v>
      </c>
      <c r="H15" s="6"/>
      <c r="I15" s="11" t="e">
        <f>+#REF!</f>
        <v>#REF!</v>
      </c>
      <c r="J15" s="6"/>
    </row>
    <row r="16" spans="2:10" ht="13.5">
      <c r="B16" s="3" t="s">
        <v>14</v>
      </c>
      <c r="C16" s="4"/>
      <c r="D16" s="4"/>
      <c r="E16" s="5"/>
      <c r="F16" s="6">
        <v>1</v>
      </c>
      <c r="G16" s="6" t="s">
        <v>21</v>
      </c>
      <c r="H16" s="6"/>
      <c r="I16" s="11" t="e">
        <f>+#REF!</f>
        <v>#REF!</v>
      </c>
      <c r="J16" s="6"/>
    </row>
    <row r="17" spans="2:10" ht="13.5">
      <c r="B17" s="3" t="s">
        <v>15</v>
      </c>
      <c r="C17" s="4"/>
      <c r="D17" s="4"/>
      <c r="E17" s="5"/>
      <c r="F17" s="6">
        <v>1</v>
      </c>
      <c r="G17" s="6" t="s">
        <v>21</v>
      </c>
      <c r="H17" s="6"/>
      <c r="I17" s="11" t="e">
        <f>+#REF!</f>
        <v>#REF!</v>
      </c>
      <c r="J17" s="6"/>
    </row>
    <row r="18" spans="2:10" ht="13.5">
      <c r="B18" s="3" t="s">
        <v>16</v>
      </c>
      <c r="C18" s="4"/>
      <c r="D18" s="4"/>
      <c r="E18" s="5"/>
      <c r="F18" s="6">
        <v>1</v>
      </c>
      <c r="G18" s="6" t="s">
        <v>21</v>
      </c>
      <c r="H18" s="6"/>
      <c r="I18" s="11" t="e">
        <f>+#REF!</f>
        <v>#REF!</v>
      </c>
      <c r="J18" s="6"/>
    </row>
    <row r="19" spans="2:10" ht="13.5">
      <c r="B19" s="3" t="s">
        <v>17</v>
      </c>
      <c r="C19" s="4"/>
      <c r="D19" s="4"/>
      <c r="E19" s="5"/>
      <c r="F19" s="6">
        <v>1</v>
      </c>
      <c r="G19" s="6" t="s">
        <v>21</v>
      </c>
      <c r="H19" s="6"/>
      <c r="I19" s="11" t="e">
        <f>+#REF!</f>
        <v>#REF!</v>
      </c>
      <c r="J19" s="6"/>
    </row>
    <row r="20" spans="2:10" ht="13.5">
      <c r="B20" s="3" t="s">
        <v>18</v>
      </c>
      <c r="C20" s="4"/>
      <c r="D20" s="4"/>
      <c r="E20" s="5"/>
      <c r="F20" s="6">
        <v>1</v>
      </c>
      <c r="G20" s="6" t="s">
        <v>21</v>
      </c>
      <c r="H20" s="6"/>
      <c r="I20" s="11" t="e">
        <f>+#REF!</f>
        <v>#REF!</v>
      </c>
      <c r="J20" s="6"/>
    </row>
    <row r="21" spans="2:10" ht="13.5">
      <c r="B21" s="3" t="s">
        <v>19</v>
      </c>
      <c r="C21" s="4"/>
      <c r="D21" s="4"/>
      <c r="E21" s="5"/>
      <c r="F21" s="6">
        <v>1</v>
      </c>
      <c r="G21" s="6" t="s">
        <v>21</v>
      </c>
      <c r="H21" s="6"/>
      <c r="I21" s="11" t="e">
        <f>+#REF!</f>
        <v>#REF!</v>
      </c>
      <c r="J21" s="6"/>
    </row>
    <row r="22" spans="2:12" ht="14.25" thickBot="1">
      <c r="B22" s="3" t="s">
        <v>20</v>
      </c>
      <c r="C22" s="4"/>
      <c r="D22" s="4"/>
      <c r="E22" s="5"/>
      <c r="F22" s="6">
        <v>1</v>
      </c>
      <c r="G22" s="6" t="s">
        <v>21</v>
      </c>
      <c r="H22" s="6"/>
      <c r="I22" s="11" t="e">
        <f>+#REF!</f>
        <v>#REF!</v>
      </c>
      <c r="J22" s="6"/>
      <c r="L22" t="s">
        <v>36</v>
      </c>
    </row>
    <row r="23" spans="2:14" ht="14.25" thickBot="1">
      <c r="B23" s="3"/>
      <c r="C23" s="4"/>
      <c r="D23" s="4"/>
      <c r="E23" s="5"/>
      <c r="F23" s="6"/>
      <c r="G23" s="6"/>
      <c r="H23" s="6"/>
      <c r="I23" s="11"/>
      <c r="J23" s="6"/>
      <c r="L23" s="16" t="s">
        <v>37</v>
      </c>
      <c r="M23" s="17" t="s">
        <v>38</v>
      </c>
      <c r="N23" s="18" t="s">
        <v>39</v>
      </c>
    </row>
    <row r="24" spans="2:14" ht="13.5">
      <c r="B24" s="3" t="s">
        <v>22</v>
      </c>
      <c r="C24" s="4"/>
      <c r="D24" s="4"/>
      <c r="E24" s="5"/>
      <c r="F24" s="6"/>
      <c r="G24" s="6"/>
      <c r="H24" s="6"/>
      <c r="I24" s="11" t="e">
        <f>SUM(I14:I22)</f>
        <v>#REF!</v>
      </c>
      <c r="J24" s="6"/>
      <c r="L24" s="19" t="s">
        <v>40</v>
      </c>
      <c r="M24" s="20" t="e">
        <f>ROUNDDOWN(I24*(1+E38/100)*(1+E42/100),0)</f>
        <v>#REF!</v>
      </c>
      <c r="N24" s="21"/>
    </row>
    <row r="25" spans="2:14" ht="13.5">
      <c r="B25" s="3"/>
      <c r="C25" s="4"/>
      <c r="D25" s="4"/>
      <c r="E25" s="5"/>
      <c r="F25" s="6"/>
      <c r="G25" s="6"/>
      <c r="H25" s="6"/>
      <c r="I25" s="11"/>
      <c r="J25" s="6"/>
      <c r="L25" s="22"/>
      <c r="M25" s="23"/>
      <c r="N25" s="24"/>
    </row>
    <row r="26" spans="2:14" ht="13.5">
      <c r="B26" s="3"/>
      <c r="C26" s="4"/>
      <c r="D26" s="4"/>
      <c r="E26" s="5"/>
      <c r="F26" s="6"/>
      <c r="G26" s="6"/>
      <c r="H26" s="6"/>
      <c r="I26" s="11"/>
      <c r="J26" s="6"/>
      <c r="L26" s="22"/>
      <c r="M26" s="23"/>
      <c r="N26" s="24"/>
    </row>
    <row r="27" spans="2:14" ht="13.5">
      <c r="B27" s="3" t="s">
        <v>30</v>
      </c>
      <c r="C27" s="4"/>
      <c r="D27" s="4"/>
      <c r="E27" s="5"/>
      <c r="F27" s="6"/>
      <c r="G27" s="6"/>
      <c r="H27" s="6"/>
      <c r="I27" s="11" t="e">
        <f>ROUNDDOWN(I24*#REF!/100,0)</f>
        <v>#REF!</v>
      </c>
      <c r="J27" s="6"/>
      <c r="L27" s="22" t="s">
        <v>41</v>
      </c>
      <c r="M27" s="11" t="e">
        <f>ROUNDDOWN(M24*#REF!/100,0)</f>
        <v>#REF!</v>
      </c>
      <c r="N27" s="24"/>
    </row>
    <row r="28" spans="2:14" ht="13.5">
      <c r="B28" s="3" t="s">
        <v>27</v>
      </c>
      <c r="C28" s="4"/>
      <c r="D28" s="4"/>
      <c r="E28" s="5"/>
      <c r="F28" s="6"/>
      <c r="G28" s="6"/>
      <c r="H28" s="6"/>
      <c r="I28" s="11" t="e">
        <f>ROUNDDOWN((I24+I27)*#REF!/100,0)</f>
        <v>#REF!</v>
      </c>
      <c r="J28" s="6"/>
      <c r="L28" s="22" t="s">
        <v>42</v>
      </c>
      <c r="M28" s="11" t="e">
        <f>ROUNDDOWN((M24+M27)*#REF!/100,0)</f>
        <v>#REF!</v>
      </c>
      <c r="N28" s="24"/>
    </row>
    <row r="29" spans="2:14" ht="13.5">
      <c r="B29" s="3" t="s">
        <v>28</v>
      </c>
      <c r="C29" s="4"/>
      <c r="D29" s="4"/>
      <c r="E29" s="5"/>
      <c r="F29" s="6"/>
      <c r="G29" s="6"/>
      <c r="H29" s="6"/>
      <c r="I29" s="11" t="e">
        <f>ROUNDDOWN((I24+I27+I28)*#REF!/100,0)</f>
        <v>#REF!</v>
      </c>
      <c r="J29" s="6"/>
      <c r="L29" s="22" t="s">
        <v>43</v>
      </c>
      <c r="M29" s="11" t="e">
        <f>ROUNDDOWN((M24+M27+M28)*#REF!/100,0)</f>
        <v>#REF!</v>
      </c>
      <c r="N29" s="24"/>
    </row>
    <row r="30" spans="2:14" ht="13.5">
      <c r="B30" s="3"/>
      <c r="C30" s="4"/>
      <c r="D30" s="4"/>
      <c r="E30" s="5"/>
      <c r="F30" s="6"/>
      <c r="G30" s="6"/>
      <c r="H30" s="6"/>
      <c r="I30" s="11"/>
      <c r="J30" s="6"/>
      <c r="L30" s="22"/>
      <c r="M30" s="23"/>
      <c r="N30" s="24"/>
    </row>
    <row r="31" spans="2:14" ht="13.5">
      <c r="B31" s="3" t="s">
        <v>23</v>
      </c>
      <c r="C31" s="4"/>
      <c r="D31" s="4"/>
      <c r="E31" s="5"/>
      <c r="F31" s="6"/>
      <c r="G31" s="6"/>
      <c r="H31" s="6"/>
      <c r="I31" s="11" t="e">
        <f>ROUNDDOWN((I24+I27+I28+I29),-3)</f>
        <v>#REF!</v>
      </c>
      <c r="J31" s="6" t="s">
        <v>26</v>
      </c>
      <c r="L31" s="22" t="s">
        <v>44</v>
      </c>
      <c r="M31" s="23" t="e">
        <f>ROUNDDOWN((M24+M27+M28+M29),-3)</f>
        <v>#REF!</v>
      </c>
      <c r="N31" s="24" t="s">
        <v>26</v>
      </c>
    </row>
    <row r="32" spans="2:14" ht="13.5">
      <c r="B32" s="3"/>
      <c r="C32" s="4"/>
      <c r="D32" s="4"/>
      <c r="E32" s="5"/>
      <c r="F32" s="6"/>
      <c r="G32" s="6"/>
      <c r="H32" s="6"/>
      <c r="I32" s="11"/>
      <c r="J32" s="6"/>
      <c r="L32" s="22"/>
      <c r="M32" s="23"/>
      <c r="N32" s="24"/>
    </row>
    <row r="33" spans="2:14" ht="13.5">
      <c r="B33" s="3" t="s">
        <v>24</v>
      </c>
      <c r="C33" s="4"/>
      <c r="D33" s="4"/>
      <c r="E33" s="5"/>
      <c r="F33" s="6"/>
      <c r="G33" s="6"/>
      <c r="H33" s="6"/>
      <c r="I33" s="11" t="e">
        <f>+I31*0.08</f>
        <v>#REF!</v>
      </c>
      <c r="J33" s="6"/>
      <c r="L33" s="22" t="s">
        <v>45</v>
      </c>
      <c r="M33" s="23" t="e">
        <f>M31*(E39/100)*G39/12+M31*(E40/100)*G40/12</f>
        <v>#REF!</v>
      </c>
      <c r="N33" s="24"/>
    </row>
    <row r="34" spans="2:14" ht="13.5">
      <c r="B34" s="3"/>
      <c r="C34" s="4"/>
      <c r="D34" s="4"/>
      <c r="E34" s="5"/>
      <c r="F34" s="6"/>
      <c r="G34" s="6"/>
      <c r="H34" s="6"/>
      <c r="I34" s="11"/>
      <c r="J34" s="6"/>
      <c r="L34" s="22"/>
      <c r="M34" s="23"/>
      <c r="N34" s="24"/>
    </row>
    <row r="35" spans="2:14" ht="14.25" thickBot="1">
      <c r="B35" s="7" t="s">
        <v>25</v>
      </c>
      <c r="C35" s="8"/>
      <c r="D35" s="8"/>
      <c r="E35" s="9"/>
      <c r="F35" s="10"/>
      <c r="G35" s="10"/>
      <c r="H35" s="10"/>
      <c r="I35" s="14" t="e">
        <f>+I31+I33</f>
        <v>#REF!</v>
      </c>
      <c r="J35" s="10"/>
      <c r="L35" s="25" t="s">
        <v>46</v>
      </c>
      <c r="M35" s="26" t="e">
        <f>+M31+M33</f>
        <v>#REF!</v>
      </c>
      <c r="N35" s="27"/>
    </row>
    <row r="37" spans="13:14" ht="14.25" thickBot="1">
      <c r="M37" s="15" t="e">
        <f>M35-I35</f>
        <v>#REF!</v>
      </c>
      <c r="N37" t="s">
        <v>47</v>
      </c>
    </row>
    <row r="38" spans="2:6" ht="14.25" thickBot="1">
      <c r="B38" t="s">
        <v>31</v>
      </c>
      <c r="E38" s="2">
        <v>0</v>
      </c>
      <c r="F38" t="s">
        <v>32</v>
      </c>
    </row>
    <row r="39" spans="2:8" ht="14.25" thickBot="1">
      <c r="B39" t="s">
        <v>33</v>
      </c>
      <c r="E39" s="2">
        <v>8</v>
      </c>
      <c r="F39" t="s">
        <v>32</v>
      </c>
      <c r="G39" s="2">
        <v>6</v>
      </c>
      <c r="H39" t="s">
        <v>34</v>
      </c>
    </row>
    <row r="40" spans="5:8" ht="14.25" thickBot="1">
      <c r="E40" s="2">
        <v>10</v>
      </c>
      <c r="F40" t="s">
        <v>35</v>
      </c>
      <c r="G40">
        <f>12-G39</f>
        <v>6</v>
      </c>
      <c r="H40" t="s">
        <v>34</v>
      </c>
    </row>
    <row r="41" ht="14.25" thickBot="1"/>
    <row r="42" spans="2:5" ht="14.25" thickBot="1">
      <c r="B42" t="s">
        <v>48</v>
      </c>
      <c r="E42" s="2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121583</dc:creator>
  <cp:keywords/>
  <dc:description/>
  <cp:lastModifiedBy>C00034</cp:lastModifiedBy>
  <cp:lastPrinted>2023-01-11T04:45:53Z</cp:lastPrinted>
  <dcterms:created xsi:type="dcterms:W3CDTF">2018-08-31T00:02:18Z</dcterms:created>
  <dcterms:modified xsi:type="dcterms:W3CDTF">2023-01-11T05:52:09Z</dcterms:modified>
  <cp:category/>
  <cp:version/>
  <cp:contentType/>
  <cp:contentStatus/>
</cp:coreProperties>
</file>