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616"/>
  </bookViews>
  <sheets>
    <sheet name="第2号様式" sheetId="2" r:id="rId1"/>
  </sheets>
  <definedNames>
    <definedName name="_xlnm.Print_Area" localSheetId="0">第2号様式!$A$1:$AJ$30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9" i="2" l="1"/>
  <c r="W28" i="2"/>
  <c r="W27" i="2"/>
  <c r="M29" i="2" l="1"/>
  <c r="M28" i="2"/>
  <c r="M27" i="2"/>
  <c r="M26" i="2"/>
  <c r="M25" i="2"/>
  <c r="O25" i="2" s="1"/>
  <c r="M24" i="2"/>
  <c r="S25" i="2" l="1"/>
  <c r="W25" i="2" s="1"/>
  <c r="O29" i="2"/>
  <c r="O24" i="2"/>
  <c r="O28" i="2"/>
  <c r="O27" i="2"/>
  <c r="O26" i="2"/>
  <c r="S26" i="2" l="1"/>
  <c r="W26" i="2" s="1"/>
  <c r="S27" i="2"/>
  <c r="S28" i="2"/>
  <c r="S24" i="2"/>
  <c r="W24" i="2" s="1"/>
  <c r="S29" i="2"/>
  <c r="AC29" i="2" l="1"/>
</calcChain>
</file>

<file path=xl/sharedStrings.xml><?xml version="1.0" encoding="utf-8"?>
<sst xmlns="http://schemas.openxmlformats.org/spreadsheetml/2006/main" count="45" uniqueCount="42">
  <si>
    <t>メーカー名</t>
    <rPh sb="4" eb="5">
      <t>メイ</t>
    </rPh>
    <phoneticPr fontId="2"/>
  </si>
  <si>
    <t>商品名</t>
    <rPh sb="0" eb="3">
      <t>ショウヒンメイ</t>
    </rPh>
    <phoneticPr fontId="2"/>
  </si>
  <si>
    <t>型式</t>
    <rPh sb="0" eb="2">
      <t>カタシキ</t>
    </rPh>
    <phoneticPr fontId="2"/>
  </si>
  <si>
    <t>本数
（本）</t>
    <rPh sb="0" eb="2">
      <t>ホンスウ</t>
    </rPh>
    <rPh sb="4" eb="5">
      <t>ホン</t>
    </rPh>
    <phoneticPr fontId="2"/>
  </si>
  <si>
    <t>軽</t>
    <rPh sb="0" eb="1">
      <t>ケイ</t>
    </rPh>
    <phoneticPr fontId="2"/>
  </si>
  <si>
    <t>対象車両</t>
    <rPh sb="0" eb="2">
      <t>タイショウ</t>
    </rPh>
    <rPh sb="2" eb="4">
      <t>シャリョウ</t>
    </rPh>
    <phoneticPr fontId="2"/>
  </si>
  <si>
    <t>購入年月日</t>
    <rPh sb="0" eb="2">
      <t>コウニュウ</t>
    </rPh>
    <rPh sb="2" eb="5">
      <t>ネンガッピ</t>
    </rPh>
    <phoneticPr fontId="2"/>
  </si>
  <si>
    <t>装着年月日</t>
    <rPh sb="0" eb="2">
      <t>ソウチャク</t>
    </rPh>
    <rPh sb="2" eb="5">
      <t>ネンガッピ</t>
    </rPh>
    <phoneticPr fontId="2"/>
  </si>
  <si>
    <t>備考</t>
    <rPh sb="0" eb="2">
      <t>ビコウ</t>
    </rPh>
    <phoneticPr fontId="2"/>
  </si>
  <si>
    <t>交　付　対　象　車　両　一　覧</t>
    <rPh sb="0" eb="1">
      <t>コウ</t>
    </rPh>
    <rPh sb="2" eb="3">
      <t>ツキ</t>
    </rPh>
    <rPh sb="4" eb="5">
      <t>タイ</t>
    </rPh>
    <rPh sb="6" eb="7">
      <t>ゾウ</t>
    </rPh>
    <rPh sb="8" eb="9">
      <t>クルマ</t>
    </rPh>
    <rPh sb="10" eb="11">
      <t>リョウ</t>
    </rPh>
    <rPh sb="12" eb="13">
      <t>イチ</t>
    </rPh>
    <rPh sb="14" eb="15">
      <t>ラン</t>
    </rPh>
    <phoneticPr fontId="2"/>
  </si>
  <si>
    <t>購入内容等</t>
    <rPh sb="0" eb="2">
      <t>コウニュウ</t>
    </rPh>
    <rPh sb="2" eb="4">
      <t>ナイヨウ</t>
    </rPh>
    <rPh sb="4" eb="5">
      <t>トウ</t>
    </rPh>
    <phoneticPr fontId="2"/>
  </si>
  <si>
    <t>※ 自社にて装着の場合は、「装着年月日」の欄に実際に装着した年月日を記載した上で、備考欄に「自社装着」と記入すること。</t>
    <rPh sb="2" eb="4">
      <t>ジシャ</t>
    </rPh>
    <rPh sb="6" eb="8">
      <t>ソウチャク</t>
    </rPh>
    <rPh sb="9" eb="11">
      <t>バアイ</t>
    </rPh>
    <rPh sb="14" eb="16">
      <t>ソウチャク</t>
    </rPh>
    <rPh sb="16" eb="19">
      <t>ネンガッピ</t>
    </rPh>
    <rPh sb="23" eb="25">
      <t>ジッサイ</t>
    </rPh>
    <rPh sb="26" eb="28">
      <t>ソウチャク</t>
    </rPh>
    <rPh sb="30" eb="33">
      <t>ネンガッピ</t>
    </rPh>
    <rPh sb="34" eb="36">
      <t>キサイ</t>
    </rPh>
    <rPh sb="38" eb="39">
      <t>ウエ</t>
    </rPh>
    <rPh sb="41" eb="44">
      <t>ビコウラン</t>
    </rPh>
    <rPh sb="45" eb="49">
      <t>ジシャソウチャク</t>
    </rPh>
    <rPh sb="51" eb="53">
      <t>キニュウ</t>
    </rPh>
    <phoneticPr fontId="2"/>
  </si>
  <si>
    <t>※「車両種別」欄には、軽自動車については「軽」、乗用自動車については「乗用」、貨物自動車等については「貨物」と記入すること。</t>
    <rPh sb="2" eb="4">
      <t>シャリョウ</t>
    </rPh>
    <rPh sb="7" eb="8">
      <t>ラン</t>
    </rPh>
    <rPh sb="11" eb="15">
      <t>ケイジドウシャ</t>
    </rPh>
    <rPh sb="21" eb="22">
      <t>ケイ</t>
    </rPh>
    <rPh sb="24" eb="26">
      <t>ジョウヨウ</t>
    </rPh>
    <rPh sb="26" eb="29">
      <t>ジドウシャ</t>
    </rPh>
    <rPh sb="35" eb="37">
      <t>ジョウヨウ</t>
    </rPh>
    <rPh sb="41" eb="44">
      <t>ジドウシャ</t>
    </rPh>
    <rPh sb="44" eb="45">
      <t>トウ</t>
    </rPh>
    <rPh sb="51" eb="53">
      <t>カモツ</t>
    </rPh>
    <phoneticPr fontId="2"/>
  </si>
  <si>
    <t>車両種別</t>
    <rPh sb="0" eb="2">
      <t>シャリョウ</t>
    </rPh>
    <rPh sb="2" eb="4">
      <t>シュベツ</t>
    </rPh>
    <phoneticPr fontId="2"/>
  </si>
  <si>
    <t>乗用</t>
    <rPh sb="0" eb="2">
      <t>ジョウヨウ</t>
    </rPh>
    <phoneticPr fontId="2"/>
  </si>
  <si>
    <t>貨物</t>
    <rPh sb="0" eb="2">
      <t>カモツ</t>
    </rPh>
    <phoneticPr fontId="2"/>
  </si>
  <si>
    <t>申請者名</t>
    <rPh sb="0" eb="2">
      <t>シンセイ</t>
    </rPh>
    <rPh sb="2" eb="3">
      <t>シャ</t>
    </rPh>
    <rPh sb="3" eb="4">
      <t>メイ</t>
    </rPh>
    <phoneticPr fontId="2"/>
  </si>
  <si>
    <t>BS</t>
    <phoneticPr fontId="2"/>
  </si>
  <si>
    <t>自動車登録番号</t>
    <rPh sb="0" eb="3">
      <t>ジドウシャ</t>
    </rPh>
    <rPh sb="3" eb="5">
      <t>トウロク</t>
    </rPh>
    <rPh sb="5" eb="7">
      <t>バンゴウ</t>
    </rPh>
    <phoneticPr fontId="2"/>
  </si>
  <si>
    <t>対象　低燃費タイヤ</t>
    <rPh sb="0" eb="2">
      <t>タイショウ</t>
    </rPh>
    <rPh sb="3" eb="6">
      <t>テイネンピ</t>
    </rPh>
    <phoneticPr fontId="2"/>
  </si>
  <si>
    <t>BS以外</t>
    <rPh sb="2" eb="4">
      <t>イガイ</t>
    </rPh>
    <phoneticPr fontId="2"/>
  </si>
  <si>
    <t>１　交付対象車両一覧</t>
    <rPh sb="2" eb="6">
      <t>コウフタイショウ</t>
    </rPh>
    <rPh sb="6" eb="8">
      <t>シャリョウ</t>
    </rPh>
    <rPh sb="8" eb="10">
      <t>イチラン</t>
    </rPh>
    <phoneticPr fontId="2"/>
  </si>
  <si>
    <t>申請経費</t>
    <rPh sb="0" eb="4">
      <t>シンセイケイヒ</t>
    </rPh>
    <phoneticPr fontId="2"/>
  </si>
  <si>
    <t>軽自動車</t>
    <rPh sb="0" eb="4">
      <t>ケイジドウシャ</t>
    </rPh>
    <phoneticPr fontId="2"/>
  </si>
  <si>
    <t>乗用自動車</t>
    <rPh sb="0" eb="2">
      <t>ジョウヨウ</t>
    </rPh>
    <rPh sb="2" eb="5">
      <t>ジドウシャ</t>
    </rPh>
    <phoneticPr fontId="2"/>
  </si>
  <si>
    <t>貨物自動車等</t>
    <rPh sb="0" eb="5">
      <t>カモツジドウシャ</t>
    </rPh>
    <rPh sb="5" eb="6">
      <t>トウ</t>
    </rPh>
    <phoneticPr fontId="2"/>
  </si>
  <si>
    <t>車両区分</t>
    <rPh sb="0" eb="2">
      <t>シャリョウ</t>
    </rPh>
    <rPh sb="2" eb="4">
      <t>クブン</t>
    </rPh>
    <phoneticPr fontId="2"/>
  </si>
  <si>
    <t>本数</t>
    <rPh sb="0" eb="2">
      <t>ホンスウ</t>
    </rPh>
    <phoneticPr fontId="2"/>
  </si>
  <si>
    <t>上限額 Ａ</t>
    <rPh sb="0" eb="3">
      <t>ジョウゲンガク</t>
    </rPh>
    <phoneticPr fontId="2"/>
  </si>
  <si>
    <t>購入経費 Ｂ</t>
    <rPh sb="0" eb="2">
      <t>コウニュウ</t>
    </rPh>
    <rPh sb="2" eb="4">
      <t>ケイヒ</t>
    </rPh>
    <phoneticPr fontId="2"/>
  </si>
  <si>
    <t>算定額 Ｃ</t>
    <rPh sb="0" eb="3">
      <t>サンテイガク</t>
    </rPh>
    <phoneticPr fontId="2"/>
  </si>
  <si>
    <t>ブリヂストン製
（補助率1/2）</t>
    <rPh sb="6" eb="7">
      <t>セイ</t>
    </rPh>
    <rPh sb="9" eb="12">
      <t>ホジョリツ</t>
    </rPh>
    <phoneticPr fontId="2"/>
  </si>
  <si>
    <t>ブリヂストン製以外
（補助率1/3）</t>
    <rPh sb="6" eb="7">
      <t>セイ</t>
    </rPh>
    <rPh sb="7" eb="9">
      <t>イガイ</t>
    </rPh>
    <rPh sb="11" eb="14">
      <t>ホジョリツ</t>
    </rPh>
    <phoneticPr fontId="2"/>
  </si>
  <si>
    <t>○</t>
    <phoneticPr fontId="2"/>
  </si>
  <si>
    <t>自社装着</t>
    <rPh sb="0" eb="2">
      <t>ジシャ</t>
    </rPh>
    <rPh sb="2" eb="4">
      <t>ソウチャク</t>
    </rPh>
    <phoneticPr fontId="2"/>
  </si>
  <si>
    <t>上限単価</t>
    <rPh sb="0" eb="2">
      <t>ジョウゲン</t>
    </rPh>
    <rPh sb="2" eb="4">
      <t>タンカ</t>
    </rPh>
    <phoneticPr fontId="2"/>
  </si>
  <si>
    <t>補助金交付申請額</t>
    <rPh sb="0" eb="3">
      <t>ホジョキン</t>
    </rPh>
    <rPh sb="3" eb="8">
      <t>コウフシンセイガク</t>
    </rPh>
    <phoneticPr fontId="2"/>
  </si>
  <si>
    <t>算定額Ｃの合計
（1,000円未満切り捨て）</t>
    <rPh sb="0" eb="3">
      <t>サンテイガク</t>
    </rPh>
    <rPh sb="5" eb="7">
      <t>ゴウケイ</t>
    </rPh>
    <rPh sb="14" eb="17">
      <t>エンミマン</t>
    </rPh>
    <rPh sb="17" eb="18">
      <t>キ</t>
    </rPh>
    <rPh sb="19" eb="20">
      <t>ス</t>
    </rPh>
    <phoneticPr fontId="2"/>
  </si>
  <si>
    <t>※「メーカー名」欄には、ブリヂストン製であれば「BS」欄に○、ブリヂストン以外のメーカーであれば「BS以外」にメーカー名を記入すること。</t>
    <rPh sb="6" eb="7">
      <t>メイ</t>
    </rPh>
    <rPh sb="8" eb="9">
      <t>ラン</t>
    </rPh>
    <rPh sb="18" eb="19">
      <t>セイ</t>
    </rPh>
    <rPh sb="27" eb="28">
      <t>ラン</t>
    </rPh>
    <rPh sb="37" eb="39">
      <t>イガイ</t>
    </rPh>
    <rPh sb="51" eb="53">
      <t>イガイ</t>
    </rPh>
    <rPh sb="59" eb="60">
      <t>メイ</t>
    </rPh>
    <rPh sb="61" eb="63">
      <t>キニュウ</t>
    </rPh>
    <phoneticPr fontId="2"/>
  </si>
  <si>
    <t>※「１　交付対象車両一覧」より自動計算（記載不要）</t>
    <rPh sb="4" eb="8">
      <t>コウフタイショウ</t>
    </rPh>
    <rPh sb="8" eb="10">
      <t>シャリョウ</t>
    </rPh>
    <rPh sb="10" eb="12">
      <t>イチラン</t>
    </rPh>
    <rPh sb="15" eb="19">
      <t>ジドウケイサン</t>
    </rPh>
    <rPh sb="20" eb="24">
      <t>キサイフヨウ</t>
    </rPh>
    <phoneticPr fontId="2"/>
  </si>
  <si>
    <t>(税抜)金額
（円）</t>
    <rPh sb="1" eb="3">
      <t>ゼイヌ</t>
    </rPh>
    <rPh sb="4" eb="6">
      <t>キンガク</t>
    </rPh>
    <rPh sb="5" eb="6">
      <t>ガク</t>
    </rPh>
    <rPh sb="8" eb="9">
      <t>エン</t>
    </rPh>
    <phoneticPr fontId="2"/>
  </si>
  <si>
    <t>第２号様式（第９条関係）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</si>
</sst>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明朝"/>
      <family val="1"/>
      <charset val="128"/>
    </font>
    <font>
      <sz val="6"/>
      <name val="ＭＳ ゴシック"/>
      <family val="2"/>
      <charset val="128"/>
    </font>
    <font>
      <u/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ゴシック"/>
      <family val="2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1" fillId="2" borderId="1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>
      <alignment vertical="center"/>
    </xf>
    <xf numFmtId="0" fontId="1" fillId="2" borderId="16" xfId="0" applyFont="1" applyFill="1" applyBorder="1">
      <alignment vertical="center"/>
    </xf>
    <xf numFmtId="0" fontId="1" fillId="2" borderId="4" xfId="0" applyFont="1" applyFill="1" applyBorder="1" applyAlignment="1">
      <alignment horizontal="center" vertical="center"/>
    </xf>
    <xf numFmtId="38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57" fontId="1" fillId="0" borderId="14" xfId="0" applyNumberFormat="1" applyFont="1" applyBorder="1" applyAlignment="1">
      <alignment horizontal="center" vertical="center"/>
    </xf>
    <xf numFmtId="57" fontId="1" fillId="0" borderId="6" xfId="0" applyNumberFormat="1" applyFont="1" applyBorder="1" applyAlignment="1">
      <alignment horizontal="center" vertical="center"/>
    </xf>
    <xf numFmtId="57" fontId="1" fillId="0" borderId="15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38" fontId="1" fillId="0" borderId="14" xfId="1" applyFont="1" applyBorder="1" applyAlignment="1">
      <alignment vertical="center"/>
    </xf>
    <xf numFmtId="38" fontId="1" fillId="0" borderId="6" xfId="1" applyFont="1" applyBorder="1" applyAlignment="1">
      <alignment vertical="center"/>
    </xf>
    <xf numFmtId="38" fontId="1" fillId="0" borderId="15" xfId="1" applyFont="1" applyBorder="1" applyAlignment="1">
      <alignment vertical="center"/>
    </xf>
    <xf numFmtId="57" fontId="1" fillId="0" borderId="20" xfId="0" applyNumberFormat="1" applyFont="1" applyBorder="1" applyAlignment="1">
      <alignment horizontal="center" vertical="center"/>
    </xf>
    <xf numFmtId="57" fontId="1" fillId="0" borderId="18" xfId="0" applyNumberFormat="1" applyFont="1" applyBorder="1" applyAlignment="1">
      <alignment horizontal="center" vertical="center"/>
    </xf>
    <xf numFmtId="57" fontId="1" fillId="0" borderId="19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38" fontId="1" fillId="0" borderId="20" xfId="1" applyFont="1" applyBorder="1" applyAlignment="1">
      <alignment vertical="center"/>
    </xf>
    <xf numFmtId="38" fontId="1" fillId="0" borderId="18" xfId="1" applyFont="1" applyBorder="1" applyAlignment="1">
      <alignment vertical="center"/>
    </xf>
    <xf numFmtId="38" fontId="1" fillId="0" borderId="19" xfId="1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38" fontId="1" fillId="0" borderId="27" xfId="1" applyFont="1" applyBorder="1" applyAlignment="1">
      <alignment vertical="center"/>
    </xf>
    <xf numFmtId="38" fontId="1" fillId="0" borderId="25" xfId="1" applyFont="1" applyBorder="1" applyAlignment="1">
      <alignment vertical="center"/>
    </xf>
    <xf numFmtId="38" fontId="1" fillId="0" borderId="26" xfId="1" applyFont="1" applyBorder="1" applyAlignment="1">
      <alignment vertical="center"/>
    </xf>
    <xf numFmtId="57" fontId="1" fillId="0" borderId="27" xfId="0" applyNumberFormat="1" applyFont="1" applyBorder="1" applyAlignment="1">
      <alignment horizontal="center" vertical="center"/>
    </xf>
    <xf numFmtId="57" fontId="1" fillId="0" borderId="25" xfId="0" applyNumberFormat="1" applyFont="1" applyBorder="1" applyAlignment="1">
      <alignment horizontal="center" vertical="center"/>
    </xf>
    <xf numFmtId="57" fontId="1" fillId="0" borderId="26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38" fontId="1" fillId="2" borderId="4" xfId="1" applyFont="1" applyFill="1" applyBorder="1" applyAlignment="1">
      <alignment vertical="center"/>
    </xf>
    <xf numFmtId="38" fontId="1" fillId="2" borderId="1" xfId="1" applyFont="1" applyFill="1" applyBorder="1" applyAlignment="1">
      <alignment vertical="center"/>
    </xf>
    <xf numFmtId="38" fontId="1" fillId="2" borderId="2" xfId="1" applyFont="1" applyFill="1" applyBorder="1" applyAlignment="1">
      <alignment vertical="center"/>
    </xf>
    <xf numFmtId="38" fontId="1" fillId="2" borderId="3" xfId="1" applyFont="1" applyFill="1" applyBorder="1" applyAlignment="1">
      <alignment vertical="center"/>
    </xf>
    <xf numFmtId="38" fontId="1" fillId="2" borderId="4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167640</xdr:colOff>
      <xdr:row>26</xdr:row>
      <xdr:rowOff>198120</xdr:rowOff>
    </xdr:from>
    <xdr:to>
      <xdr:col>27</xdr:col>
      <xdr:colOff>121920</xdr:colOff>
      <xdr:row>28</xdr:row>
      <xdr:rowOff>137160</xdr:rowOff>
    </xdr:to>
    <xdr:sp macro="" textlink="">
      <xdr:nvSpPr>
        <xdr:cNvPr id="2" name="右矢印 1"/>
        <xdr:cNvSpPr/>
      </xdr:nvSpPr>
      <xdr:spPr>
        <a:xfrm>
          <a:off x="6903720" y="6294120"/>
          <a:ext cx="213360" cy="457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7"/>
  <sheetViews>
    <sheetView tabSelected="1" topLeftCell="A13" workbookViewId="0">
      <selection activeCell="W24" sqref="W24:Z24"/>
    </sheetView>
  </sheetViews>
  <sheetFormatPr defaultColWidth="8.88671875" defaultRowHeight="13.2" x14ac:dyDescent="0.2"/>
  <cols>
    <col min="1" max="9" width="3.77734375" style="1" customWidth="1"/>
    <col min="10" max="11" width="2.44140625" style="1" customWidth="1"/>
    <col min="12" max="13" width="6.88671875" style="1" customWidth="1"/>
    <col min="14" max="53" width="3.77734375" style="1" customWidth="1"/>
    <col min="54" max="16384" width="8.88671875" style="1"/>
  </cols>
  <sheetData>
    <row r="1" spans="1:36" ht="18" customHeight="1" thickBot="1" x14ac:dyDescent="0.25">
      <c r="A1" s="2" t="s">
        <v>41</v>
      </c>
    </row>
    <row r="2" spans="1:36" ht="18" customHeight="1" thickBot="1" x14ac:dyDescent="0.25">
      <c r="Z2" s="70" t="s">
        <v>16</v>
      </c>
      <c r="AA2" s="70"/>
      <c r="AB2" s="71"/>
      <c r="AC2" s="67"/>
      <c r="AD2" s="68"/>
      <c r="AE2" s="68"/>
      <c r="AF2" s="68"/>
      <c r="AG2" s="68"/>
      <c r="AH2" s="68"/>
      <c r="AI2" s="68"/>
      <c r="AJ2" s="69"/>
    </row>
    <row r="3" spans="1:36" ht="18" customHeight="1" x14ac:dyDescent="0.2">
      <c r="A3" s="66" t="s">
        <v>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</row>
    <row r="4" spans="1:36" ht="18" customHeight="1" x14ac:dyDescent="0.2">
      <c r="A4" s="1" t="s">
        <v>21</v>
      </c>
    </row>
    <row r="5" spans="1:36" ht="18" customHeight="1" x14ac:dyDescent="0.2">
      <c r="A5" s="3"/>
      <c r="B5" s="29" t="s">
        <v>5</v>
      </c>
      <c r="C5" s="30"/>
      <c r="D5" s="30"/>
      <c r="E5" s="30"/>
      <c r="F5" s="30"/>
      <c r="G5" s="30"/>
      <c r="H5" s="30"/>
      <c r="I5" s="31"/>
      <c r="J5" s="29" t="s">
        <v>19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1"/>
      <c r="W5" s="29" t="s">
        <v>10</v>
      </c>
      <c r="X5" s="30"/>
      <c r="Y5" s="30"/>
      <c r="Z5" s="30"/>
      <c r="AA5" s="30"/>
      <c r="AB5" s="30"/>
      <c r="AC5" s="30"/>
      <c r="AD5" s="30"/>
      <c r="AE5" s="30"/>
      <c r="AF5" s="30"/>
      <c r="AG5" s="31"/>
      <c r="AH5" s="15" t="s">
        <v>8</v>
      </c>
      <c r="AI5" s="16"/>
      <c r="AJ5" s="17"/>
    </row>
    <row r="6" spans="1:36" ht="18" customHeight="1" x14ac:dyDescent="0.2">
      <c r="A6" s="6"/>
      <c r="B6" s="15" t="s">
        <v>13</v>
      </c>
      <c r="C6" s="16"/>
      <c r="D6" s="17"/>
      <c r="E6" s="15" t="s">
        <v>18</v>
      </c>
      <c r="F6" s="16"/>
      <c r="G6" s="16"/>
      <c r="H6" s="16"/>
      <c r="I6" s="17"/>
      <c r="J6" s="29" t="s">
        <v>0</v>
      </c>
      <c r="K6" s="30"/>
      <c r="L6" s="30"/>
      <c r="M6" s="31"/>
      <c r="N6" s="15" t="s">
        <v>1</v>
      </c>
      <c r="O6" s="16"/>
      <c r="P6" s="16"/>
      <c r="Q6" s="16"/>
      <c r="R6" s="17"/>
      <c r="S6" s="15" t="s">
        <v>2</v>
      </c>
      <c r="T6" s="16"/>
      <c r="U6" s="16"/>
      <c r="V6" s="17"/>
      <c r="W6" s="32" t="s">
        <v>3</v>
      </c>
      <c r="X6" s="17"/>
      <c r="Y6" s="32" t="s">
        <v>40</v>
      </c>
      <c r="Z6" s="16"/>
      <c r="AA6" s="17"/>
      <c r="AB6" s="15" t="s">
        <v>6</v>
      </c>
      <c r="AC6" s="16"/>
      <c r="AD6" s="17"/>
      <c r="AE6" s="15" t="s">
        <v>7</v>
      </c>
      <c r="AF6" s="16"/>
      <c r="AG6" s="17"/>
      <c r="AH6" s="18"/>
      <c r="AI6" s="19"/>
      <c r="AJ6" s="20"/>
    </row>
    <row r="7" spans="1:36" ht="18" customHeight="1" thickBot="1" x14ac:dyDescent="0.25">
      <c r="A7" s="6"/>
      <c r="B7" s="18"/>
      <c r="C7" s="19"/>
      <c r="D7" s="20"/>
      <c r="E7" s="18"/>
      <c r="F7" s="19"/>
      <c r="G7" s="19"/>
      <c r="H7" s="19"/>
      <c r="I7" s="20"/>
      <c r="J7" s="15" t="s">
        <v>17</v>
      </c>
      <c r="K7" s="17"/>
      <c r="L7" s="15" t="s">
        <v>20</v>
      </c>
      <c r="M7" s="17"/>
      <c r="N7" s="18"/>
      <c r="O7" s="19"/>
      <c r="P7" s="19"/>
      <c r="Q7" s="19"/>
      <c r="R7" s="20"/>
      <c r="S7" s="18"/>
      <c r="T7" s="19"/>
      <c r="U7" s="19"/>
      <c r="V7" s="20"/>
      <c r="W7" s="18"/>
      <c r="X7" s="20"/>
      <c r="Y7" s="18"/>
      <c r="Z7" s="19"/>
      <c r="AA7" s="20"/>
      <c r="AB7" s="18"/>
      <c r="AC7" s="19"/>
      <c r="AD7" s="20"/>
      <c r="AE7" s="18"/>
      <c r="AF7" s="19"/>
      <c r="AG7" s="20"/>
      <c r="AH7" s="18"/>
      <c r="AI7" s="19"/>
      <c r="AJ7" s="20"/>
    </row>
    <row r="8" spans="1:36" ht="20.399999999999999" customHeight="1" x14ac:dyDescent="0.2">
      <c r="A8" s="7">
        <v>1</v>
      </c>
      <c r="B8" s="21"/>
      <c r="C8" s="22"/>
      <c r="D8" s="23"/>
      <c r="E8" s="27"/>
      <c r="F8" s="22"/>
      <c r="G8" s="22"/>
      <c r="H8" s="22"/>
      <c r="I8" s="23"/>
      <c r="J8" s="27"/>
      <c r="K8" s="23"/>
      <c r="L8" s="27"/>
      <c r="M8" s="23"/>
      <c r="N8" s="46"/>
      <c r="O8" s="47"/>
      <c r="P8" s="47"/>
      <c r="Q8" s="47"/>
      <c r="R8" s="48"/>
      <c r="S8" s="46"/>
      <c r="T8" s="47"/>
      <c r="U8" s="47"/>
      <c r="V8" s="48"/>
      <c r="W8" s="59"/>
      <c r="X8" s="60"/>
      <c r="Y8" s="61"/>
      <c r="Z8" s="62"/>
      <c r="AA8" s="63"/>
      <c r="AB8" s="55"/>
      <c r="AC8" s="56"/>
      <c r="AD8" s="57"/>
      <c r="AE8" s="55"/>
      <c r="AF8" s="56"/>
      <c r="AG8" s="57"/>
      <c r="AH8" s="27"/>
      <c r="AI8" s="22"/>
      <c r="AJ8" s="58"/>
    </row>
    <row r="9" spans="1:36" ht="20.399999999999999" customHeight="1" x14ac:dyDescent="0.2">
      <c r="A9" s="8">
        <v>2</v>
      </c>
      <c r="B9" s="24"/>
      <c r="C9" s="25"/>
      <c r="D9" s="26"/>
      <c r="E9" s="28"/>
      <c r="F9" s="25"/>
      <c r="G9" s="25"/>
      <c r="H9" s="25"/>
      <c r="I9" s="26"/>
      <c r="J9" s="28"/>
      <c r="K9" s="26"/>
      <c r="L9" s="28"/>
      <c r="M9" s="26"/>
      <c r="N9" s="39"/>
      <c r="O9" s="40"/>
      <c r="P9" s="40"/>
      <c r="Q9" s="40"/>
      <c r="R9" s="41"/>
      <c r="S9" s="39"/>
      <c r="T9" s="40"/>
      <c r="U9" s="40"/>
      <c r="V9" s="41"/>
      <c r="W9" s="50"/>
      <c r="X9" s="51"/>
      <c r="Y9" s="52"/>
      <c r="Z9" s="53"/>
      <c r="AA9" s="54"/>
      <c r="AB9" s="33"/>
      <c r="AC9" s="34"/>
      <c r="AD9" s="35"/>
      <c r="AE9" s="33"/>
      <c r="AF9" s="34"/>
      <c r="AG9" s="35"/>
      <c r="AH9" s="28"/>
      <c r="AI9" s="25"/>
      <c r="AJ9" s="49"/>
    </row>
    <row r="10" spans="1:36" ht="20.399999999999999" customHeight="1" x14ac:dyDescent="0.2">
      <c r="A10" s="8">
        <v>3</v>
      </c>
      <c r="B10" s="24"/>
      <c r="C10" s="25"/>
      <c r="D10" s="26"/>
      <c r="E10" s="28"/>
      <c r="F10" s="25"/>
      <c r="G10" s="25"/>
      <c r="H10" s="25"/>
      <c r="I10" s="26"/>
      <c r="J10" s="28"/>
      <c r="K10" s="26"/>
      <c r="L10" s="28"/>
      <c r="M10" s="26"/>
      <c r="N10" s="39"/>
      <c r="O10" s="40"/>
      <c r="P10" s="40"/>
      <c r="Q10" s="40"/>
      <c r="R10" s="41"/>
      <c r="S10" s="39"/>
      <c r="T10" s="40"/>
      <c r="U10" s="40"/>
      <c r="V10" s="41"/>
      <c r="W10" s="50"/>
      <c r="X10" s="51"/>
      <c r="Y10" s="52"/>
      <c r="Z10" s="53"/>
      <c r="AA10" s="54"/>
      <c r="AB10" s="33"/>
      <c r="AC10" s="34"/>
      <c r="AD10" s="35"/>
      <c r="AE10" s="33"/>
      <c r="AF10" s="34"/>
      <c r="AG10" s="35"/>
      <c r="AH10" s="28"/>
      <c r="AI10" s="25"/>
      <c r="AJ10" s="49"/>
    </row>
    <row r="11" spans="1:36" ht="20.399999999999999" customHeight="1" x14ac:dyDescent="0.2">
      <c r="A11" s="8">
        <v>4</v>
      </c>
      <c r="B11" s="24"/>
      <c r="C11" s="25"/>
      <c r="D11" s="26"/>
      <c r="E11" s="28"/>
      <c r="F11" s="25"/>
      <c r="G11" s="25"/>
      <c r="H11" s="25"/>
      <c r="I11" s="26"/>
      <c r="J11" s="28"/>
      <c r="K11" s="26"/>
      <c r="L11" s="28"/>
      <c r="M11" s="26"/>
      <c r="N11" s="39"/>
      <c r="O11" s="40"/>
      <c r="P11" s="40"/>
      <c r="Q11" s="40"/>
      <c r="R11" s="41"/>
      <c r="S11" s="39"/>
      <c r="T11" s="40"/>
      <c r="U11" s="40"/>
      <c r="V11" s="41"/>
      <c r="W11" s="50"/>
      <c r="X11" s="51"/>
      <c r="Y11" s="52"/>
      <c r="Z11" s="53"/>
      <c r="AA11" s="54"/>
      <c r="AB11" s="33"/>
      <c r="AC11" s="34"/>
      <c r="AD11" s="35"/>
      <c r="AE11" s="33"/>
      <c r="AF11" s="34"/>
      <c r="AG11" s="35"/>
      <c r="AH11" s="28"/>
      <c r="AI11" s="25"/>
      <c r="AJ11" s="49"/>
    </row>
    <row r="12" spans="1:36" ht="20.399999999999999" customHeight="1" x14ac:dyDescent="0.2">
      <c r="A12" s="8">
        <v>5</v>
      </c>
      <c r="B12" s="24"/>
      <c r="C12" s="25"/>
      <c r="D12" s="26"/>
      <c r="E12" s="28"/>
      <c r="F12" s="25"/>
      <c r="G12" s="25"/>
      <c r="H12" s="25"/>
      <c r="I12" s="26"/>
      <c r="J12" s="28"/>
      <c r="K12" s="26"/>
      <c r="L12" s="28"/>
      <c r="M12" s="26"/>
      <c r="N12" s="39"/>
      <c r="O12" s="40"/>
      <c r="P12" s="40"/>
      <c r="Q12" s="40"/>
      <c r="R12" s="41"/>
      <c r="S12" s="39"/>
      <c r="T12" s="40"/>
      <c r="U12" s="40"/>
      <c r="V12" s="41"/>
      <c r="W12" s="50"/>
      <c r="X12" s="51"/>
      <c r="Y12" s="52"/>
      <c r="Z12" s="53"/>
      <c r="AA12" s="54"/>
      <c r="AB12" s="33"/>
      <c r="AC12" s="34"/>
      <c r="AD12" s="35"/>
      <c r="AE12" s="33"/>
      <c r="AF12" s="34"/>
      <c r="AG12" s="35"/>
      <c r="AH12" s="28"/>
      <c r="AI12" s="25"/>
      <c r="AJ12" s="49"/>
    </row>
    <row r="13" spans="1:36" ht="20.399999999999999" customHeight="1" x14ac:dyDescent="0.2">
      <c r="A13" s="8">
        <v>6</v>
      </c>
      <c r="B13" s="24"/>
      <c r="C13" s="25"/>
      <c r="D13" s="26"/>
      <c r="E13" s="28"/>
      <c r="F13" s="25"/>
      <c r="G13" s="25"/>
      <c r="H13" s="25"/>
      <c r="I13" s="26"/>
      <c r="J13" s="28"/>
      <c r="K13" s="26"/>
      <c r="L13" s="28"/>
      <c r="M13" s="26"/>
      <c r="N13" s="39"/>
      <c r="O13" s="40"/>
      <c r="P13" s="40"/>
      <c r="Q13" s="40"/>
      <c r="R13" s="41"/>
      <c r="S13" s="39"/>
      <c r="T13" s="40"/>
      <c r="U13" s="40"/>
      <c r="V13" s="41"/>
      <c r="W13" s="50"/>
      <c r="X13" s="51"/>
      <c r="Y13" s="52"/>
      <c r="Z13" s="53"/>
      <c r="AA13" s="54"/>
      <c r="AB13" s="33"/>
      <c r="AC13" s="34"/>
      <c r="AD13" s="35"/>
      <c r="AE13" s="33"/>
      <c r="AF13" s="34"/>
      <c r="AG13" s="35"/>
      <c r="AH13" s="28"/>
      <c r="AI13" s="25"/>
      <c r="AJ13" s="49"/>
    </row>
    <row r="14" spans="1:36" ht="20.399999999999999" customHeight="1" x14ac:dyDescent="0.2">
      <c r="A14" s="8">
        <v>7</v>
      </c>
      <c r="B14" s="24"/>
      <c r="C14" s="25"/>
      <c r="D14" s="26"/>
      <c r="E14" s="28"/>
      <c r="F14" s="25"/>
      <c r="G14" s="25"/>
      <c r="H14" s="25"/>
      <c r="I14" s="26"/>
      <c r="J14" s="28"/>
      <c r="K14" s="26"/>
      <c r="L14" s="28"/>
      <c r="M14" s="26"/>
      <c r="N14" s="39"/>
      <c r="O14" s="40"/>
      <c r="P14" s="40"/>
      <c r="Q14" s="40"/>
      <c r="R14" s="41"/>
      <c r="S14" s="39"/>
      <c r="T14" s="40"/>
      <c r="U14" s="40"/>
      <c r="V14" s="41"/>
      <c r="W14" s="50"/>
      <c r="X14" s="51"/>
      <c r="Y14" s="52"/>
      <c r="Z14" s="53"/>
      <c r="AA14" s="54"/>
      <c r="AB14" s="33"/>
      <c r="AC14" s="34"/>
      <c r="AD14" s="35"/>
      <c r="AE14" s="33"/>
      <c r="AF14" s="34"/>
      <c r="AG14" s="35"/>
      <c r="AH14" s="28"/>
      <c r="AI14" s="25"/>
      <c r="AJ14" s="49"/>
    </row>
    <row r="15" spans="1:36" ht="20.399999999999999" customHeight="1" x14ac:dyDescent="0.2">
      <c r="A15" s="8">
        <v>8</v>
      </c>
      <c r="B15" s="24"/>
      <c r="C15" s="25"/>
      <c r="D15" s="26"/>
      <c r="E15" s="28"/>
      <c r="F15" s="25"/>
      <c r="G15" s="25"/>
      <c r="H15" s="25"/>
      <c r="I15" s="26"/>
      <c r="J15" s="28"/>
      <c r="K15" s="26"/>
      <c r="L15" s="28"/>
      <c r="M15" s="26"/>
      <c r="N15" s="39"/>
      <c r="O15" s="40"/>
      <c r="P15" s="40"/>
      <c r="Q15" s="40"/>
      <c r="R15" s="41"/>
      <c r="S15" s="39"/>
      <c r="T15" s="40"/>
      <c r="U15" s="40"/>
      <c r="V15" s="41"/>
      <c r="W15" s="50"/>
      <c r="X15" s="51"/>
      <c r="Y15" s="52"/>
      <c r="Z15" s="53"/>
      <c r="AA15" s="54"/>
      <c r="AB15" s="33"/>
      <c r="AC15" s="34"/>
      <c r="AD15" s="35"/>
      <c r="AE15" s="33"/>
      <c r="AF15" s="34"/>
      <c r="AG15" s="35"/>
      <c r="AH15" s="28"/>
      <c r="AI15" s="25"/>
      <c r="AJ15" s="49"/>
    </row>
    <row r="16" spans="1:36" ht="20.399999999999999" customHeight="1" x14ac:dyDescent="0.2">
      <c r="A16" s="8">
        <v>9</v>
      </c>
      <c r="B16" s="24"/>
      <c r="C16" s="25"/>
      <c r="D16" s="26"/>
      <c r="E16" s="28"/>
      <c r="F16" s="25"/>
      <c r="G16" s="25"/>
      <c r="H16" s="25"/>
      <c r="I16" s="26"/>
      <c r="J16" s="28"/>
      <c r="K16" s="26"/>
      <c r="L16" s="28"/>
      <c r="M16" s="26"/>
      <c r="N16" s="39"/>
      <c r="O16" s="40"/>
      <c r="P16" s="40"/>
      <c r="Q16" s="40"/>
      <c r="R16" s="41"/>
      <c r="S16" s="39"/>
      <c r="T16" s="40"/>
      <c r="U16" s="40"/>
      <c r="V16" s="41"/>
      <c r="W16" s="50"/>
      <c r="X16" s="51"/>
      <c r="Y16" s="52"/>
      <c r="Z16" s="53"/>
      <c r="AA16" s="54"/>
      <c r="AB16" s="33"/>
      <c r="AC16" s="34"/>
      <c r="AD16" s="35"/>
      <c r="AE16" s="33"/>
      <c r="AF16" s="34"/>
      <c r="AG16" s="35"/>
      <c r="AH16" s="28"/>
      <c r="AI16" s="25"/>
      <c r="AJ16" s="49"/>
    </row>
    <row r="17" spans="1:36" ht="20.399999999999999" customHeight="1" thickBot="1" x14ac:dyDescent="0.25">
      <c r="A17" s="9">
        <v>10</v>
      </c>
      <c r="B17" s="42"/>
      <c r="C17" s="37"/>
      <c r="D17" s="38"/>
      <c r="E17" s="36"/>
      <c r="F17" s="37"/>
      <c r="G17" s="37"/>
      <c r="H17" s="37"/>
      <c r="I17" s="38"/>
      <c r="J17" s="36"/>
      <c r="K17" s="38"/>
      <c r="L17" s="36"/>
      <c r="M17" s="38"/>
      <c r="N17" s="43"/>
      <c r="O17" s="44"/>
      <c r="P17" s="44"/>
      <c r="Q17" s="44"/>
      <c r="R17" s="45"/>
      <c r="S17" s="43"/>
      <c r="T17" s="44"/>
      <c r="U17" s="44"/>
      <c r="V17" s="45"/>
      <c r="W17" s="72"/>
      <c r="X17" s="73"/>
      <c r="Y17" s="74"/>
      <c r="Z17" s="75"/>
      <c r="AA17" s="76"/>
      <c r="AB17" s="77"/>
      <c r="AC17" s="78"/>
      <c r="AD17" s="79"/>
      <c r="AE17" s="77"/>
      <c r="AF17" s="78"/>
      <c r="AG17" s="79"/>
      <c r="AH17" s="36"/>
      <c r="AI17" s="37"/>
      <c r="AJ17" s="80"/>
    </row>
    <row r="18" spans="1:36" ht="16.2" customHeight="1" x14ac:dyDescent="0.2">
      <c r="A18" s="5" t="s">
        <v>12</v>
      </c>
    </row>
    <row r="19" spans="1:36" x14ac:dyDescent="0.2">
      <c r="A19" s="5" t="s">
        <v>38</v>
      </c>
    </row>
    <row r="20" spans="1:36" x14ac:dyDescent="0.2">
      <c r="A20" s="4" t="s">
        <v>11</v>
      </c>
    </row>
    <row r="21" spans="1:36" x14ac:dyDescent="0.2">
      <c r="A21" s="4"/>
    </row>
    <row r="22" spans="1:36" ht="18" customHeight="1" x14ac:dyDescent="0.2">
      <c r="A22" s="1" t="s">
        <v>39</v>
      </c>
    </row>
    <row r="23" spans="1:36" ht="18" customHeight="1" x14ac:dyDescent="0.2">
      <c r="A23" s="10" t="s">
        <v>22</v>
      </c>
      <c r="B23" s="10"/>
      <c r="C23" s="10"/>
      <c r="D23" s="10"/>
      <c r="E23" s="10"/>
      <c r="F23" s="10" t="s">
        <v>26</v>
      </c>
      <c r="G23" s="10"/>
      <c r="H23" s="10"/>
      <c r="I23" s="10"/>
      <c r="J23" s="10" t="s">
        <v>35</v>
      </c>
      <c r="K23" s="10"/>
      <c r="L23" s="10"/>
      <c r="M23" s="10" t="s">
        <v>27</v>
      </c>
      <c r="N23" s="10"/>
      <c r="O23" s="10" t="s">
        <v>28</v>
      </c>
      <c r="P23" s="10"/>
      <c r="Q23" s="10"/>
      <c r="R23" s="10"/>
      <c r="S23" s="10" t="s">
        <v>29</v>
      </c>
      <c r="T23" s="10"/>
      <c r="U23" s="10"/>
      <c r="V23" s="10"/>
      <c r="W23" s="10" t="s">
        <v>30</v>
      </c>
      <c r="X23" s="10"/>
      <c r="Y23" s="10"/>
      <c r="Z23" s="10"/>
    </row>
    <row r="24" spans="1:36" ht="20.399999999999999" customHeight="1" x14ac:dyDescent="0.2">
      <c r="A24" s="64" t="s">
        <v>31</v>
      </c>
      <c r="B24" s="10"/>
      <c r="C24" s="10"/>
      <c r="D24" s="10"/>
      <c r="E24" s="10"/>
      <c r="F24" s="65" t="s">
        <v>23</v>
      </c>
      <c r="G24" s="65"/>
      <c r="H24" s="65"/>
      <c r="I24" s="65"/>
      <c r="J24" s="86">
        <v>3000</v>
      </c>
      <c r="K24" s="86"/>
      <c r="L24" s="86"/>
      <c r="M24" s="81" t="str">
        <f>IF(SUMIFS(W8:W17,B8:B17,"軽",J8:J17,"○")=0,"",SUMIFS(W8:W17,B8:B17,"軽",J8:J17,"○"))</f>
        <v/>
      </c>
      <c r="N24" s="81"/>
      <c r="O24" s="82" t="str">
        <f>IF(M24="","",J24*M24)</f>
        <v/>
      </c>
      <c r="P24" s="82"/>
      <c r="Q24" s="82"/>
      <c r="R24" s="82"/>
      <c r="S24" s="83" t="str">
        <f>IF(O24="","",SUMIFS(Y8:Y17,B8:B17,"軽",J8:J17,"○"))</f>
        <v/>
      </c>
      <c r="T24" s="84"/>
      <c r="U24" s="84"/>
      <c r="V24" s="85"/>
      <c r="W24" s="82" t="str">
        <f>IF(O24="","",IF(S24*1/2&gt;=O24,O24,ROUNDDOWN(S24*1/2,0)))</f>
        <v/>
      </c>
      <c r="X24" s="82"/>
      <c r="Y24" s="82"/>
      <c r="Z24" s="82"/>
    </row>
    <row r="25" spans="1:36" ht="20.399999999999999" customHeight="1" x14ac:dyDescent="0.2">
      <c r="A25" s="10"/>
      <c r="B25" s="10"/>
      <c r="C25" s="10"/>
      <c r="D25" s="10"/>
      <c r="E25" s="10"/>
      <c r="F25" s="65" t="s">
        <v>24</v>
      </c>
      <c r="G25" s="65"/>
      <c r="H25" s="65"/>
      <c r="I25" s="65"/>
      <c r="J25" s="86">
        <v>7500</v>
      </c>
      <c r="K25" s="86"/>
      <c r="L25" s="86"/>
      <c r="M25" s="81" t="str">
        <f>IF(SUMIFS(W8:W17,B8:B17,"乗用",J8:J17,"○")=0,"",SUMIFS(W8:W17,B8:B17,"乗用",J8:J17,"○"))</f>
        <v/>
      </c>
      <c r="N25" s="81"/>
      <c r="O25" s="82" t="str">
        <f>IF(M25="","",J25*M25)</f>
        <v/>
      </c>
      <c r="P25" s="82"/>
      <c r="Q25" s="82"/>
      <c r="R25" s="82"/>
      <c r="S25" s="83" t="str">
        <f>IF(O25="","",SUMIFS(Y8:Y17,B8:B17,"乗用",J8:J17,"○"))</f>
        <v/>
      </c>
      <c r="T25" s="84"/>
      <c r="U25" s="84"/>
      <c r="V25" s="85"/>
      <c r="W25" s="82" t="str">
        <f t="shared" ref="W25:W26" si="0">IF(O25="","",IF(S25*1/2&gt;=O25,O25,ROUNDDOWN(S25*1/2,0)))</f>
        <v/>
      </c>
      <c r="X25" s="82"/>
      <c r="Y25" s="82"/>
      <c r="Z25" s="82"/>
    </row>
    <row r="26" spans="1:36" ht="20.399999999999999" customHeight="1" x14ac:dyDescent="0.2">
      <c r="A26" s="10"/>
      <c r="B26" s="10"/>
      <c r="C26" s="10"/>
      <c r="D26" s="10"/>
      <c r="E26" s="10"/>
      <c r="F26" s="65" t="s">
        <v>25</v>
      </c>
      <c r="G26" s="65"/>
      <c r="H26" s="65"/>
      <c r="I26" s="65"/>
      <c r="J26" s="86">
        <v>15000</v>
      </c>
      <c r="K26" s="86"/>
      <c r="L26" s="86"/>
      <c r="M26" s="81" t="str">
        <f>IF(SUMIFS(W8:W17,B8:B17,"貨物",J8:J17,"○")=0,"",SUMIFS(W8:W17,B8:B17,"貨物",J8:J17,"○"))</f>
        <v/>
      </c>
      <c r="N26" s="81"/>
      <c r="O26" s="82" t="str">
        <f t="shared" ref="O26:O29" si="1">IF(M26="","",J26*M26)</f>
        <v/>
      </c>
      <c r="P26" s="82"/>
      <c r="Q26" s="82"/>
      <c r="R26" s="82"/>
      <c r="S26" s="83" t="str">
        <f>IF(O26="","",SUMIFS(Y8:Y17,B8:B17,"貨物",J8:J17,"○"))</f>
        <v/>
      </c>
      <c r="T26" s="84"/>
      <c r="U26" s="84"/>
      <c r="V26" s="85"/>
      <c r="W26" s="82" t="str">
        <f t="shared" si="0"/>
        <v/>
      </c>
      <c r="X26" s="82"/>
      <c r="Y26" s="82"/>
      <c r="Z26" s="82"/>
      <c r="AC26" s="13" t="s">
        <v>37</v>
      </c>
      <c r="AD26" s="13"/>
      <c r="AE26" s="13"/>
      <c r="AF26" s="13"/>
      <c r="AG26" s="13"/>
      <c r="AH26" s="13"/>
      <c r="AI26" s="13"/>
      <c r="AJ26" s="13"/>
    </row>
    <row r="27" spans="1:36" ht="20.399999999999999" customHeight="1" x14ac:dyDescent="0.2">
      <c r="A27" s="64" t="s">
        <v>32</v>
      </c>
      <c r="B27" s="10"/>
      <c r="C27" s="10"/>
      <c r="D27" s="10"/>
      <c r="E27" s="10"/>
      <c r="F27" s="65" t="s">
        <v>23</v>
      </c>
      <c r="G27" s="65"/>
      <c r="H27" s="65"/>
      <c r="I27" s="65"/>
      <c r="J27" s="86">
        <v>2000</v>
      </c>
      <c r="K27" s="86"/>
      <c r="L27" s="86"/>
      <c r="M27" s="81" t="str">
        <f>IF(SUMIFS(W8:W17,B8:B17,"軽",J8:J17,"")=0,"",SUMIFS(W8:W17,B8:B17,"軽",J8:J17,""))</f>
        <v/>
      </c>
      <c r="N27" s="81"/>
      <c r="O27" s="82" t="str">
        <f t="shared" si="1"/>
        <v/>
      </c>
      <c r="P27" s="82"/>
      <c r="Q27" s="82"/>
      <c r="R27" s="82"/>
      <c r="S27" s="83" t="str">
        <f>IF(O27="","",SUMIFS(Y8:Y17,B8:B17,"軽",J8:J17,""))</f>
        <v/>
      </c>
      <c r="T27" s="84"/>
      <c r="U27" s="84"/>
      <c r="V27" s="85"/>
      <c r="W27" s="82" t="str">
        <f>IF(O27="","",IF(S27*1/3&gt;=O27,O27,ROUNDDOWN(S27*1/3,0)))</f>
        <v/>
      </c>
      <c r="X27" s="82"/>
      <c r="Y27" s="82"/>
      <c r="Z27" s="82"/>
      <c r="AC27" s="14"/>
      <c r="AD27" s="14"/>
      <c r="AE27" s="14"/>
      <c r="AF27" s="14"/>
      <c r="AG27" s="14"/>
      <c r="AH27" s="14"/>
      <c r="AI27" s="14"/>
      <c r="AJ27" s="14"/>
    </row>
    <row r="28" spans="1:36" ht="20.399999999999999" customHeight="1" x14ac:dyDescent="0.2">
      <c r="A28" s="10"/>
      <c r="B28" s="10"/>
      <c r="C28" s="10"/>
      <c r="D28" s="10"/>
      <c r="E28" s="10"/>
      <c r="F28" s="65" t="s">
        <v>24</v>
      </c>
      <c r="G28" s="65"/>
      <c r="H28" s="65"/>
      <c r="I28" s="65"/>
      <c r="J28" s="86">
        <v>5000</v>
      </c>
      <c r="K28" s="86"/>
      <c r="L28" s="86"/>
      <c r="M28" s="81" t="str">
        <f>IF(SUMIFS(W8:W17,B8:B17,"乗用",J8:J17,"")=0,"",SUMIFS(W8:W17,B8:B17,"乗用",J8:J17,""))</f>
        <v/>
      </c>
      <c r="N28" s="81"/>
      <c r="O28" s="82" t="str">
        <f>IF(M28="","",J28*M28)</f>
        <v/>
      </c>
      <c r="P28" s="82"/>
      <c r="Q28" s="82"/>
      <c r="R28" s="82"/>
      <c r="S28" s="83" t="str">
        <f>IF(O28="","",SUMIFS(Y8:Y17,B8:B17,"乗用",J8:J17,""))</f>
        <v/>
      </c>
      <c r="T28" s="84"/>
      <c r="U28" s="84"/>
      <c r="V28" s="85"/>
      <c r="W28" s="82" t="str">
        <f>IF(O28="","",IF(S28*1/3&gt;=O28,O28,ROUNDDOWN(S28*1/3,0)))</f>
        <v/>
      </c>
      <c r="X28" s="82"/>
      <c r="Y28" s="82"/>
      <c r="Z28" s="82"/>
      <c r="AC28" s="10" t="s">
        <v>36</v>
      </c>
      <c r="AD28" s="10"/>
      <c r="AE28" s="10"/>
      <c r="AF28" s="10"/>
      <c r="AG28" s="10"/>
      <c r="AH28" s="10"/>
      <c r="AI28" s="10"/>
      <c r="AJ28" s="10"/>
    </row>
    <row r="29" spans="1:36" ht="20.399999999999999" customHeight="1" x14ac:dyDescent="0.2">
      <c r="A29" s="10"/>
      <c r="B29" s="10"/>
      <c r="C29" s="10"/>
      <c r="D29" s="10"/>
      <c r="E29" s="10"/>
      <c r="F29" s="65" t="s">
        <v>25</v>
      </c>
      <c r="G29" s="65"/>
      <c r="H29" s="65"/>
      <c r="I29" s="65"/>
      <c r="J29" s="86">
        <v>10000</v>
      </c>
      <c r="K29" s="86"/>
      <c r="L29" s="86"/>
      <c r="M29" s="81" t="str">
        <f>IF(SUMIFS(W8:W17,B8:B17,"貨物",J8:J17,"")=0,"",SUMIFS(W8:W17,B8:B17,"貨物",J8:J17,""))</f>
        <v/>
      </c>
      <c r="N29" s="81"/>
      <c r="O29" s="82" t="str">
        <f t="shared" si="1"/>
        <v/>
      </c>
      <c r="P29" s="82"/>
      <c r="Q29" s="82"/>
      <c r="R29" s="82"/>
      <c r="S29" s="83" t="str">
        <f>IF(O29="","",SUMIFS(Y8:Y17,B8:B17,"貨物",J8:J17,""))</f>
        <v/>
      </c>
      <c r="T29" s="84"/>
      <c r="U29" s="84"/>
      <c r="V29" s="85"/>
      <c r="W29" s="82" t="str">
        <f>IF(O29="","",IF(S29*1/3&gt;=O29,O29,ROUNDDOWN(S29*1/3,0)))</f>
        <v/>
      </c>
      <c r="X29" s="82"/>
      <c r="Y29" s="82"/>
      <c r="Z29" s="82"/>
      <c r="AC29" s="11" t="str">
        <f>IF(SUM(W24:Z29)=0,"",ROUNDDOWN(SUM(W24:Z29),-3))</f>
        <v/>
      </c>
      <c r="AD29" s="12"/>
      <c r="AE29" s="12"/>
      <c r="AF29" s="12"/>
      <c r="AG29" s="12"/>
      <c r="AH29" s="12"/>
      <c r="AI29" s="12"/>
      <c r="AJ29" s="12"/>
    </row>
    <row r="35" spans="1:5" hidden="1" x14ac:dyDescent="0.2">
      <c r="A35" s="1" t="s">
        <v>4</v>
      </c>
      <c r="C35" s="1" t="s">
        <v>33</v>
      </c>
      <c r="E35" s="1" t="s">
        <v>34</v>
      </c>
    </row>
    <row r="36" spans="1:5" hidden="1" x14ac:dyDescent="0.2">
      <c r="A36" s="1" t="s">
        <v>14</v>
      </c>
    </row>
    <row r="37" spans="1:5" hidden="1" x14ac:dyDescent="0.2">
      <c r="A37" s="1" t="s">
        <v>15</v>
      </c>
    </row>
  </sheetData>
  <mergeCells count="176">
    <mergeCell ref="S28:V28"/>
    <mergeCell ref="W28:Z28"/>
    <mergeCell ref="M29:N29"/>
    <mergeCell ref="O29:R29"/>
    <mergeCell ref="S29:V29"/>
    <mergeCell ref="W29:Z29"/>
    <mergeCell ref="M26:N26"/>
    <mergeCell ref="O26:R26"/>
    <mergeCell ref="S26:V26"/>
    <mergeCell ref="W26:Z26"/>
    <mergeCell ref="M27:N27"/>
    <mergeCell ref="O27:R27"/>
    <mergeCell ref="S27:V27"/>
    <mergeCell ref="W27:Z27"/>
    <mergeCell ref="F29:I29"/>
    <mergeCell ref="J24:L24"/>
    <mergeCell ref="J25:L25"/>
    <mergeCell ref="J26:L26"/>
    <mergeCell ref="J27:L27"/>
    <mergeCell ref="J28:L28"/>
    <mergeCell ref="J29:L29"/>
    <mergeCell ref="M28:N28"/>
    <mergeCell ref="O28:R28"/>
    <mergeCell ref="M23:N23"/>
    <mergeCell ref="O23:R23"/>
    <mergeCell ref="S23:V23"/>
    <mergeCell ref="W23:Z23"/>
    <mergeCell ref="A24:E26"/>
    <mergeCell ref="F24:I24"/>
    <mergeCell ref="F25:I25"/>
    <mergeCell ref="F26:I26"/>
    <mergeCell ref="M24:N24"/>
    <mergeCell ref="O24:R24"/>
    <mergeCell ref="S24:V24"/>
    <mergeCell ref="W24:Z24"/>
    <mergeCell ref="M25:N25"/>
    <mergeCell ref="O25:R25"/>
    <mergeCell ref="S25:V25"/>
    <mergeCell ref="W25:Z25"/>
    <mergeCell ref="A27:E29"/>
    <mergeCell ref="F27:I27"/>
    <mergeCell ref="F28:I28"/>
    <mergeCell ref="A23:E23"/>
    <mergeCell ref="F23:I23"/>
    <mergeCell ref="J23:L23"/>
    <mergeCell ref="A3:AJ3"/>
    <mergeCell ref="AC2:AJ2"/>
    <mergeCell ref="Z2:AB2"/>
    <mergeCell ref="W17:X17"/>
    <mergeCell ref="Y17:AA17"/>
    <mergeCell ref="AB17:AD17"/>
    <mergeCell ref="AE17:AG17"/>
    <mergeCell ref="AH17:AJ17"/>
    <mergeCell ref="W15:X15"/>
    <mergeCell ref="Y15:AA15"/>
    <mergeCell ref="AB15:AD15"/>
    <mergeCell ref="AE15:AG15"/>
    <mergeCell ref="AH15:AJ15"/>
    <mergeCell ref="W16:X16"/>
    <mergeCell ref="Y16:AA16"/>
    <mergeCell ref="AB16:AD16"/>
    <mergeCell ref="AE16:AG16"/>
    <mergeCell ref="AH16:AJ16"/>
    <mergeCell ref="W13:X13"/>
    <mergeCell ref="Y13:AA13"/>
    <mergeCell ref="AB13:AD13"/>
    <mergeCell ref="AE13:AG13"/>
    <mergeCell ref="AH13:AJ13"/>
    <mergeCell ref="W14:X14"/>
    <mergeCell ref="Y14:AA14"/>
    <mergeCell ref="AB14:AD14"/>
    <mergeCell ref="AE14:AG14"/>
    <mergeCell ref="AH14:AJ14"/>
    <mergeCell ref="AE11:AG11"/>
    <mergeCell ref="AH11:AJ11"/>
    <mergeCell ref="W12:X12"/>
    <mergeCell ref="Y12:AA12"/>
    <mergeCell ref="AB12:AD12"/>
    <mergeCell ref="AE12:AG12"/>
    <mergeCell ref="AH12:AJ12"/>
    <mergeCell ref="AE8:AG8"/>
    <mergeCell ref="AE9:AG9"/>
    <mergeCell ref="AH8:AJ8"/>
    <mergeCell ref="AH9:AJ9"/>
    <mergeCell ref="W10:X10"/>
    <mergeCell ref="Y10:AA10"/>
    <mergeCell ref="AB10:AD10"/>
    <mergeCell ref="AE10:AG10"/>
    <mergeCell ref="AH10:AJ10"/>
    <mergeCell ref="W8:X8"/>
    <mergeCell ref="W9:X9"/>
    <mergeCell ref="Y8:AA8"/>
    <mergeCell ref="Y9:AA9"/>
    <mergeCell ref="AB8:AD8"/>
    <mergeCell ref="AB9:AD9"/>
    <mergeCell ref="W11:X11"/>
    <mergeCell ref="Y11:AA11"/>
    <mergeCell ref="S16:V16"/>
    <mergeCell ref="S17:V17"/>
    <mergeCell ref="S8:V8"/>
    <mergeCell ref="S9:V9"/>
    <mergeCell ref="S10:V10"/>
    <mergeCell ref="S11:V11"/>
    <mergeCell ref="S12:V12"/>
    <mergeCell ref="S13:V13"/>
    <mergeCell ref="S14:V14"/>
    <mergeCell ref="S15:V15"/>
    <mergeCell ref="N16:R16"/>
    <mergeCell ref="N17:R17"/>
    <mergeCell ref="N8:R8"/>
    <mergeCell ref="N9:R9"/>
    <mergeCell ref="N10:R10"/>
    <mergeCell ref="N11:R11"/>
    <mergeCell ref="N12:R12"/>
    <mergeCell ref="N13:R13"/>
    <mergeCell ref="N14:R14"/>
    <mergeCell ref="B12:D12"/>
    <mergeCell ref="B13:D13"/>
    <mergeCell ref="B14:D14"/>
    <mergeCell ref="B15:D15"/>
    <mergeCell ref="B16:D16"/>
    <mergeCell ref="B17:D17"/>
    <mergeCell ref="J14:K14"/>
    <mergeCell ref="J15:K15"/>
    <mergeCell ref="J16:K16"/>
    <mergeCell ref="J17:K17"/>
    <mergeCell ref="J12:K12"/>
    <mergeCell ref="J13:K13"/>
    <mergeCell ref="J6:M6"/>
    <mergeCell ref="J7:K7"/>
    <mergeCell ref="AB11:AD11"/>
    <mergeCell ref="E12:I12"/>
    <mergeCell ref="E13:I13"/>
    <mergeCell ref="E14:I14"/>
    <mergeCell ref="E15:I15"/>
    <mergeCell ref="E16:I16"/>
    <mergeCell ref="E17:I17"/>
    <mergeCell ref="J8:K8"/>
    <mergeCell ref="J9:K9"/>
    <mergeCell ref="J10:K10"/>
    <mergeCell ref="J11:K11"/>
    <mergeCell ref="L15:M15"/>
    <mergeCell ref="L16:M16"/>
    <mergeCell ref="L17:M17"/>
    <mergeCell ref="L8:M8"/>
    <mergeCell ref="L9:M9"/>
    <mergeCell ref="L10:M10"/>
    <mergeCell ref="L11:M11"/>
    <mergeCell ref="L12:M12"/>
    <mergeCell ref="L13:M13"/>
    <mergeCell ref="L14:M14"/>
    <mergeCell ref="N15:R15"/>
    <mergeCell ref="AC28:AJ28"/>
    <mergeCell ref="AC29:AJ29"/>
    <mergeCell ref="AC26:AJ27"/>
    <mergeCell ref="AH5:AJ7"/>
    <mergeCell ref="B8:D8"/>
    <mergeCell ref="B9:D9"/>
    <mergeCell ref="B10:D10"/>
    <mergeCell ref="B11:D11"/>
    <mergeCell ref="E8:I8"/>
    <mergeCell ref="E9:I9"/>
    <mergeCell ref="E10:I10"/>
    <mergeCell ref="E11:I11"/>
    <mergeCell ref="L7:M7"/>
    <mergeCell ref="N6:R7"/>
    <mergeCell ref="J5:V5"/>
    <mergeCell ref="S6:V7"/>
    <mergeCell ref="W6:X7"/>
    <mergeCell ref="Y6:AA7"/>
    <mergeCell ref="AB6:AD7"/>
    <mergeCell ref="W5:AG5"/>
    <mergeCell ref="AE6:AG7"/>
    <mergeCell ref="B5:I5"/>
    <mergeCell ref="B6:D7"/>
    <mergeCell ref="E6:I7"/>
  </mergeCells>
  <phoneticPr fontId="2"/>
  <dataValidations count="3">
    <dataValidation type="list" allowBlank="1" showInputMessage="1" showErrorMessage="1" sqref="B8:D17">
      <formula1>$A$35:$A$37</formula1>
    </dataValidation>
    <dataValidation type="list" allowBlank="1" showInputMessage="1" showErrorMessage="1" sqref="J8:K17">
      <formula1>$C$35</formula1>
    </dataValidation>
    <dataValidation type="list" allowBlank="1" showInputMessage="1" showErrorMessage="1" sqref="AH8:AJ17">
      <formula1>$E$35</formula1>
    </dataValidation>
  </dataValidations>
  <pageMargins left="0.51181102362204722" right="0.51181102362204722" top="0.55118110236220474" bottom="0.55118110236220474" header="0.31496062992125984" footer="0.31496062992125984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</vt:lpstr>
      <vt:lpstr>第2号様式!Print_Area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2022-09-29T07:30:34Z</dcterms:created>
  <dcterms:modified xsi:type="dcterms:W3CDTF">2022-10-03T10:02:20Z</dcterms:modified>
</cp:coreProperties>
</file>